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3200-0" sheetId="1" r:id="rId1"/>
    <sheet name="3200-33" sheetId="2" r:id="rId2"/>
  </sheets>
  <externalReferences>
    <externalReference r:id="rId5"/>
    <externalReference r:id="rId6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<sst xmlns="http://schemas.openxmlformats.org/spreadsheetml/2006/main" count="494" uniqueCount="175">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</sst>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sz val="11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 quotePrefix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 quotePrefix="1">
      <alignment horizontal="left"/>
      <protection/>
    </xf>
    <xf numFmtId="0" fontId="6" fillId="34" borderId="10" xfId="0" applyFont="1" applyFill="1" applyBorder="1" applyAlignment="1" applyProtection="1" quotePrefix="1">
      <alignment horizontal="left"/>
      <protection/>
    </xf>
    <xf numFmtId="0" fontId="5" fillId="34" borderId="11" xfId="0" applyFont="1" applyFill="1" applyBorder="1" applyAlignment="1" applyProtection="1" quotePrefix="1">
      <alignment horizontal="left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8" fillId="33" borderId="0" xfId="55" applyFont="1" applyFill="1" applyAlignment="1" applyProtection="1">
      <alignment horizontal="left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/>
      <protection/>
    </xf>
    <xf numFmtId="164" fontId="73" fillId="36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8" fillId="35" borderId="14" xfId="55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13" fillId="37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49" fontId="74" fillId="37" borderId="14" xfId="55" applyNumberFormat="1" applyFont="1" applyFill="1" applyBorder="1" applyAlignment="1" applyProtection="1">
      <alignment horizontal="center" vertical="center"/>
      <protection/>
    </xf>
    <xf numFmtId="0" fontId="8" fillId="33" borderId="0" xfId="55" applyFont="1" applyFill="1" applyAlignment="1" applyProtection="1" quotePrefix="1">
      <alignment vertical="center"/>
      <protection/>
    </xf>
    <xf numFmtId="0" fontId="3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9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right"/>
      <protection/>
    </xf>
    <xf numFmtId="166" fontId="2" fillId="33" borderId="16" xfId="0" applyNumberFormat="1" applyFont="1" applyFill="1" applyBorder="1" applyAlignment="1" applyProtection="1">
      <alignment/>
      <protection/>
    </xf>
    <xf numFmtId="166" fontId="2" fillId="33" borderId="17" xfId="0" applyNumberFormat="1" applyFont="1" applyFill="1" applyBorder="1" applyAlignment="1" applyProtection="1">
      <alignment/>
      <protection/>
    </xf>
    <xf numFmtId="166" fontId="2" fillId="33" borderId="0" xfId="0" applyNumberFormat="1" applyFont="1" applyFill="1" applyBorder="1" applyAlignment="1" applyProtection="1">
      <alignment/>
      <protection/>
    </xf>
    <xf numFmtId="166" fontId="2" fillId="33" borderId="0" xfId="0" applyNumberFormat="1" applyFont="1" applyFill="1" applyBorder="1" applyAlignment="1" applyProtection="1">
      <alignment horizontal="left"/>
      <protection/>
    </xf>
    <xf numFmtId="0" fontId="2" fillId="33" borderId="18" xfId="0" applyFont="1" applyFill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 quotePrefix="1">
      <alignment horizontal="center"/>
      <protection/>
    </xf>
    <xf numFmtId="0" fontId="18" fillId="37" borderId="20" xfId="0" applyFont="1" applyFill="1" applyBorder="1" applyAlignment="1" applyProtection="1">
      <alignment horizontal="left" vertical="center"/>
      <protection/>
    </xf>
    <xf numFmtId="0" fontId="18" fillId="37" borderId="21" xfId="55" applyFont="1" applyFill="1" applyBorder="1" applyAlignment="1" applyProtection="1">
      <alignment horizontal="left" vertical="center"/>
      <protection/>
    </xf>
    <xf numFmtId="0" fontId="18" fillId="37" borderId="21" xfId="0" applyFont="1" applyFill="1" applyBorder="1" applyAlignment="1" applyProtection="1">
      <alignment horizontal="left" vertical="center"/>
      <protection/>
    </xf>
    <xf numFmtId="0" fontId="18" fillId="37" borderId="22" xfId="55" applyFont="1" applyFill="1" applyBorder="1" applyAlignment="1" applyProtection="1">
      <alignment horizontal="left" vertical="center"/>
      <protection/>
    </xf>
    <xf numFmtId="166" fontId="2" fillId="0" borderId="23" xfId="0" applyNumberFormat="1" applyFont="1" applyFill="1" applyBorder="1" applyAlignment="1" applyProtection="1">
      <alignment horizontal="center" vertical="center" wrapText="1"/>
      <protection/>
    </xf>
    <xf numFmtId="166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37" borderId="24" xfId="55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 quotePrefix="1">
      <alignment horizontal="center" vertical="top"/>
      <protection/>
    </xf>
    <xf numFmtId="0" fontId="2" fillId="33" borderId="23" xfId="0" applyFont="1" applyFill="1" applyBorder="1" applyAlignment="1" applyProtection="1" quotePrefix="1">
      <alignment horizontal="center"/>
      <protection/>
    </xf>
    <xf numFmtId="0" fontId="18" fillId="32" borderId="25" xfId="0" applyFont="1" applyFill="1" applyBorder="1" applyAlignment="1" applyProtection="1">
      <alignment horizontal="center" vertical="center" wrapText="1"/>
      <protection/>
    </xf>
    <xf numFmtId="0" fontId="18" fillId="32" borderId="14" xfId="0" applyFont="1" applyFill="1" applyBorder="1" applyAlignment="1" applyProtection="1">
      <alignment horizontal="center" vertical="center" wrapText="1"/>
      <protection/>
    </xf>
    <xf numFmtId="0" fontId="18" fillId="32" borderId="2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13" fillId="37" borderId="27" xfId="55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13" fillId="33" borderId="31" xfId="0" applyFont="1" applyFill="1" applyBorder="1" applyAlignment="1" applyProtection="1">
      <alignment horizontal="left"/>
      <protection/>
    </xf>
    <xf numFmtId="0" fontId="9" fillId="33" borderId="32" xfId="0" applyFont="1" applyFill="1" applyBorder="1" applyAlignment="1" applyProtection="1">
      <alignment horizontal="center"/>
      <protection/>
    </xf>
    <xf numFmtId="0" fontId="9" fillId="33" borderId="32" xfId="0" applyFont="1" applyFill="1" applyBorder="1" applyAlignment="1" applyProtection="1">
      <alignment/>
      <protection/>
    </xf>
    <xf numFmtId="0" fontId="2" fillId="33" borderId="32" xfId="0" applyFont="1" applyFill="1" applyBorder="1" applyAlignment="1" applyProtection="1" quotePrefix="1">
      <alignment horizontal="center"/>
      <protection/>
    </xf>
    <xf numFmtId="0" fontId="18" fillId="33" borderId="33" xfId="0" applyFont="1" applyFill="1" applyBorder="1" applyAlignment="1" applyProtection="1" quotePrefix="1">
      <alignment horizontal="center"/>
      <protection/>
    </xf>
    <xf numFmtId="0" fontId="18" fillId="33" borderId="14" xfId="0" applyFont="1" applyFill="1" applyBorder="1" applyAlignment="1" applyProtection="1" quotePrefix="1">
      <alignment horizontal="center"/>
      <protection/>
    </xf>
    <xf numFmtId="0" fontId="18" fillId="33" borderId="26" xfId="0" applyFont="1" applyFill="1" applyBorder="1" applyAlignment="1" applyProtection="1" quotePrefix="1">
      <alignment horizontal="center"/>
      <protection/>
    </xf>
    <xf numFmtId="0" fontId="3" fillId="0" borderId="34" xfId="0" applyFont="1" applyBorder="1" applyAlignment="1" applyProtection="1" quotePrefix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13" fillId="33" borderId="14" xfId="0" applyFont="1" applyFill="1" applyBorder="1" applyAlignment="1" applyProtection="1" quotePrefix="1">
      <alignment horizontal="left"/>
      <protection/>
    </xf>
    <xf numFmtId="0" fontId="9" fillId="33" borderId="18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13" fillId="33" borderId="27" xfId="0" applyFont="1" applyFill="1" applyBorder="1" applyAlignment="1" applyProtection="1">
      <alignment horizontal="left"/>
      <protection/>
    </xf>
    <xf numFmtId="0" fontId="6" fillId="37" borderId="38" xfId="0" applyFont="1" applyFill="1" applyBorder="1" applyAlignment="1" applyProtection="1">
      <alignment horizontal="left"/>
      <protection/>
    </xf>
    <xf numFmtId="0" fontId="9" fillId="37" borderId="38" xfId="0" applyFont="1" applyFill="1" applyBorder="1" applyAlignment="1" applyProtection="1">
      <alignment horizontal="left"/>
      <protection/>
    </xf>
    <xf numFmtId="0" fontId="2" fillId="37" borderId="38" xfId="0" applyFont="1" applyFill="1" applyBorder="1" applyAlignment="1" applyProtection="1" quotePrefix="1">
      <alignment horizontal="left"/>
      <protection/>
    </xf>
    <xf numFmtId="3" fontId="2" fillId="37" borderId="38" xfId="0" applyNumberFormat="1" applyFont="1" applyFill="1" applyBorder="1" applyAlignment="1" applyProtection="1">
      <alignment/>
      <protection/>
    </xf>
    <xf numFmtId="3" fontId="9" fillId="37" borderId="39" xfId="0" applyNumberFormat="1" applyFont="1" applyFill="1" applyBorder="1" applyAlignment="1" applyProtection="1">
      <alignment/>
      <protection/>
    </xf>
    <xf numFmtId="3" fontId="9" fillId="37" borderId="40" xfId="0" applyNumberFormat="1" applyFont="1" applyFill="1" applyBorder="1" applyAlignment="1" applyProtection="1">
      <alignment/>
      <protection/>
    </xf>
    <xf numFmtId="3" fontId="9" fillId="37" borderId="41" xfId="0" applyNumberFormat="1" applyFont="1" applyFill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/>
      <protection/>
    </xf>
    <xf numFmtId="4" fontId="2" fillId="33" borderId="19" xfId="0" applyNumberFormat="1" applyFont="1" applyFill="1" applyBorder="1" applyAlignment="1" applyProtection="1">
      <alignment/>
      <protection/>
    </xf>
    <xf numFmtId="3" fontId="13" fillId="37" borderId="40" xfId="0" applyNumberFormat="1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left"/>
      <protection/>
    </xf>
    <xf numFmtId="3" fontId="9" fillId="33" borderId="42" xfId="0" applyNumberFormat="1" applyFont="1" applyFill="1" applyBorder="1" applyAlignment="1" applyProtection="1">
      <alignment/>
      <protection/>
    </xf>
    <xf numFmtId="3" fontId="9" fillId="33" borderId="43" xfId="0" applyNumberFormat="1" applyFont="1" applyFill="1" applyBorder="1" applyAlignment="1" applyProtection="1">
      <alignment/>
      <protection/>
    </xf>
    <xf numFmtId="3" fontId="9" fillId="33" borderId="44" xfId="0" applyNumberFormat="1" applyFont="1" applyFill="1" applyBorder="1" applyAlignment="1" applyProtection="1">
      <alignment/>
      <protection/>
    </xf>
    <xf numFmtId="3" fontId="9" fillId="33" borderId="45" xfId="0" applyNumberFormat="1" applyFont="1" applyFill="1" applyBorder="1" applyAlignment="1" applyProtection="1">
      <alignment/>
      <protection/>
    </xf>
    <xf numFmtId="1" fontId="2" fillId="0" borderId="46" xfId="0" applyNumberFormat="1" applyFont="1" applyBorder="1" applyAlignment="1" applyProtection="1">
      <alignment/>
      <protection/>
    </xf>
    <xf numFmtId="1" fontId="2" fillId="33" borderId="19" xfId="0" applyNumberFormat="1" applyFont="1" applyFill="1" applyBorder="1" applyAlignment="1" applyProtection="1">
      <alignment horizontal="right"/>
      <protection/>
    </xf>
    <xf numFmtId="3" fontId="19" fillId="33" borderId="44" xfId="0" applyNumberFormat="1" applyFont="1" applyFill="1" applyBorder="1" applyAlignment="1" applyProtection="1">
      <alignment horizontal="center"/>
      <protection/>
    </xf>
    <xf numFmtId="0" fontId="9" fillId="33" borderId="47" xfId="0" applyFont="1" applyFill="1" applyBorder="1" applyAlignment="1" applyProtection="1">
      <alignment horizontal="left"/>
      <protection/>
    </xf>
    <xf numFmtId="3" fontId="9" fillId="33" borderId="47" xfId="0" applyNumberFormat="1" applyFont="1" applyFill="1" applyBorder="1" applyAlignment="1" applyProtection="1">
      <alignment/>
      <protection/>
    </xf>
    <xf numFmtId="3" fontId="9" fillId="33" borderId="48" xfId="0" applyNumberFormat="1" applyFont="1" applyFill="1" applyBorder="1" applyAlignment="1" applyProtection="1">
      <alignment/>
      <protection/>
    </xf>
    <xf numFmtId="3" fontId="9" fillId="33" borderId="49" xfId="0" applyNumberFormat="1" applyFont="1" applyFill="1" applyBorder="1" applyAlignment="1" applyProtection="1">
      <alignment/>
      <protection/>
    </xf>
    <xf numFmtId="3" fontId="9" fillId="33" borderId="50" xfId="0" applyNumberFormat="1" applyFont="1" applyFill="1" applyBorder="1" applyAlignment="1" applyProtection="1">
      <alignment/>
      <protection/>
    </xf>
    <xf numFmtId="1" fontId="2" fillId="0" borderId="51" xfId="0" applyNumberFormat="1" applyFont="1" applyBorder="1" applyAlignment="1" applyProtection="1">
      <alignment/>
      <protection/>
    </xf>
    <xf numFmtId="3" fontId="19" fillId="33" borderId="49" xfId="0" applyNumberFormat="1" applyFont="1" applyFill="1" applyBorder="1" applyAlignment="1" applyProtection="1">
      <alignment horizontal="center"/>
      <protection/>
    </xf>
    <xf numFmtId="0" fontId="9" fillId="33" borderId="32" xfId="0" applyFont="1" applyFill="1" applyBorder="1" applyAlignment="1" applyProtection="1">
      <alignment horizontal="left"/>
      <protection/>
    </xf>
    <xf numFmtId="3" fontId="9" fillId="33" borderId="32" xfId="0" applyNumberFormat="1" applyFont="1" applyFill="1" applyBorder="1" applyAlignment="1" applyProtection="1">
      <alignment/>
      <protection/>
    </xf>
    <xf numFmtId="3" fontId="9" fillId="33" borderId="33" xfId="0" applyNumberFormat="1" applyFont="1" applyFill="1" applyBorder="1" applyAlignment="1" applyProtection="1">
      <alignment/>
      <protection/>
    </xf>
    <xf numFmtId="3" fontId="9" fillId="33" borderId="14" xfId="0" applyNumberFormat="1" applyFont="1" applyFill="1" applyBorder="1" applyAlignment="1" applyProtection="1">
      <alignment/>
      <protection/>
    </xf>
    <xf numFmtId="3" fontId="9" fillId="33" borderId="26" xfId="0" applyNumberFormat="1" applyFont="1" applyFill="1" applyBorder="1" applyAlignment="1" applyProtection="1">
      <alignment/>
      <protection/>
    </xf>
    <xf numFmtId="3" fontId="19" fillId="33" borderId="14" xfId="0" applyNumberFormat="1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left"/>
      <protection/>
    </xf>
    <xf numFmtId="3" fontId="9" fillId="33" borderId="23" xfId="0" applyNumberFormat="1" applyFont="1" applyFill="1" applyBorder="1" applyAlignment="1" applyProtection="1">
      <alignment/>
      <protection/>
    </xf>
    <xf numFmtId="3" fontId="9" fillId="33" borderId="52" xfId="0" applyNumberFormat="1" applyFont="1" applyFill="1" applyBorder="1" applyAlignment="1" applyProtection="1">
      <alignment/>
      <protection/>
    </xf>
    <xf numFmtId="3" fontId="9" fillId="33" borderId="31" xfId="0" applyNumberFormat="1" applyFont="1" applyFill="1" applyBorder="1" applyAlignment="1" applyProtection="1">
      <alignment/>
      <protection/>
    </xf>
    <xf numFmtId="3" fontId="9" fillId="33" borderId="53" xfId="0" applyNumberFormat="1" applyFont="1" applyFill="1" applyBorder="1" applyAlignment="1" applyProtection="1">
      <alignment/>
      <protection/>
    </xf>
    <xf numFmtId="3" fontId="19" fillId="33" borderId="31" xfId="0" applyNumberFormat="1" applyFont="1" applyFill="1" applyBorder="1" applyAlignment="1" applyProtection="1">
      <alignment horizontal="center"/>
      <protection/>
    </xf>
    <xf numFmtId="0" fontId="9" fillId="32" borderId="54" xfId="0" applyFont="1" applyFill="1" applyBorder="1" applyAlignment="1" applyProtection="1">
      <alignment horizontal="left"/>
      <protection/>
    </xf>
    <xf numFmtId="1" fontId="2" fillId="32" borderId="54" xfId="0" applyNumberFormat="1" applyFont="1" applyFill="1" applyBorder="1" applyAlignment="1" applyProtection="1">
      <alignment/>
      <protection/>
    </xf>
    <xf numFmtId="3" fontId="19" fillId="32" borderId="54" xfId="0" applyNumberFormat="1" applyFont="1" applyFill="1" applyBorder="1" applyAlignment="1" applyProtection="1">
      <alignment/>
      <protection/>
    </xf>
    <xf numFmtId="3" fontId="19" fillId="32" borderId="55" xfId="0" applyNumberFormat="1" applyFont="1" applyFill="1" applyBorder="1" applyAlignment="1" applyProtection="1">
      <alignment/>
      <protection/>
    </xf>
    <xf numFmtId="3" fontId="19" fillId="32" borderId="56" xfId="0" applyNumberFormat="1" applyFont="1" applyFill="1" applyBorder="1" applyAlignment="1" applyProtection="1">
      <alignment/>
      <protection/>
    </xf>
    <xf numFmtId="3" fontId="19" fillId="32" borderId="57" xfId="0" applyNumberFormat="1" applyFont="1" applyFill="1" applyBorder="1" applyAlignment="1" applyProtection="1">
      <alignment/>
      <protection/>
    </xf>
    <xf numFmtId="1" fontId="2" fillId="0" borderId="23" xfId="0" applyNumberFormat="1" applyFont="1" applyBorder="1" applyAlignment="1" applyProtection="1">
      <alignment/>
      <protection/>
    </xf>
    <xf numFmtId="3" fontId="19" fillId="32" borderId="56" xfId="0" applyNumberFormat="1" applyFont="1" applyFill="1" applyBorder="1" applyAlignment="1" applyProtection="1">
      <alignment horizontal="center"/>
      <protection/>
    </xf>
    <xf numFmtId="0" fontId="9" fillId="32" borderId="58" xfId="0" applyFont="1" applyFill="1" applyBorder="1" applyAlignment="1" applyProtection="1">
      <alignment horizontal="left"/>
      <protection/>
    </xf>
    <xf numFmtId="1" fontId="2" fillId="32" borderId="58" xfId="0" applyNumberFormat="1" applyFont="1" applyFill="1" applyBorder="1" applyAlignment="1" applyProtection="1">
      <alignment/>
      <protection/>
    </xf>
    <xf numFmtId="3" fontId="19" fillId="32" borderId="58" xfId="0" applyNumberFormat="1" applyFont="1" applyFill="1" applyBorder="1" applyAlignment="1" applyProtection="1">
      <alignment/>
      <protection/>
    </xf>
    <xf numFmtId="3" fontId="19" fillId="32" borderId="59" xfId="0" applyNumberFormat="1" applyFont="1" applyFill="1" applyBorder="1" applyAlignment="1" applyProtection="1">
      <alignment/>
      <protection/>
    </xf>
    <xf numFmtId="3" fontId="19" fillId="32" borderId="60" xfId="0" applyNumberFormat="1" applyFont="1" applyFill="1" applyBorder="1" applyAlignment="1" applyProtection="1">
      <alignment/>
      <protection/>
    </xf>
    <xf numFmtId="3" fontId="19" fillId="32" borderId="61" xfId="0" applyNumberFormat="1" applyFont="1" applyFill="1" applyBorder="1" applyAlignment="1" applyProtection="1">
      <alignment/>
      <protection/>
    </xf>
    <xf numFmtId="1" fontId="2" fillId="0" borderId="32" xfId="0" applyNumberFormat="1" applyFont="1" applyBorder="1" applyAlignment="1" applyProtection="1">
      <alignment/>
      <protection/>
    </xf>
    <xf numFmtId="3" fontId="19" fillId="32" borderId="60" xfId="0" applyNumberFormat="1" applyFont="1" applyFill="1" applyBorder="1" applyAlignment="1" applyProtection="1">
      <alignment horizontal="center"/>
      <protection/>
    </xf>
    <xf numFmtId="0" fontId="9" fillId="32" borderId="62" xfId="0" applyFont="1" applyFill="1" applyBorder="1" applyAlignment="1" applyProtection="1">
      <alignment horizontal="left"/>
      <protection/>
    </xf>
    <xf numFmtId="1" fontId="2" fillId="32" borderId="63" xfId="0" applyNumberFormat="1" applyFont="1" applyFill="1" applyBorder="1" applyAlignment="1" applyProtection="1">
      <alignment/>
      <protection/>
    </xf>
    <xf numFmtId="3" fontId="19" fillId="32" borderId="63" xfId="0" applyNumberFormat="1" applyFont="1" applyFill="1" applyBorder="1" applyAlignment="1" applyProtection="1">
      <alignment/>
      <protection/>
    </xf>
    <xf numFmtId="3" fontId="19" fillId="32" borderId="64" xfId="0" applyNumberFormat="1" applyFont="1" applyFill="1" applyBorder="1" applyAlignment="1" applyProtection="1">
      <alignment/>
      <protection/>
    </xf>
    <xf numFmtId="3" fontId="19" fillId="32" borderId="65" xfId="0" applyNumberFormat="1" applyFont="1" applyFill="1" applyBorder="1" applyAlignment="1" applyProtection="1">
      <alignment/>
      <protection/>
    </xf>
    <xf numFmtId="3" fontId="19" fillId="32" borderId="66" xfId="0" applyNumberFormat="1" applyFont="1" applyFill="1" applyBorder="1" applyAlignment="1" applyProtection="1">
      <alignment/>
      <protection/>
    </xf>
    <xf numFmtId="3" fontId="19" fillId="32" borderId="65" xfId="0" applyNumberFormat="1" applyFont="1" applyFill="1" applyBorder="1" applyAlignment="1" applyProtection="1">
      <alignment horizontal="center"/>
      <protection/>
    </xf>
    <xf numFmtId="0" fontId="9" fillId="33" borderId="67" xfId="0" applyFont="1" applyFill="1" applyBorder="1" applyAlignment="1" applyProtection="1">
      <alignment horizontal="left"/>
      <protection/>
    </xf>
    <xf numFmtId="3" fontId="9" fillId="33" borderId="54" xfId="0" applyNumberFormat="1" applyFont="1" applyFill="1" applyBorder="1" applyAlignment="1" applyProtection="1">
      <alignment/>
      <protection/>
    </xf>
    <xf numFmtId="3" fontId="9" fillId="33" borderId="55" xfId="0" applyNumberFormat="1" applyFont="1" applyFill="1" applyBorder="1" applyAlignment="1" applyProtection="1">
      <alignment/>
      <protection/>
    </xf>
    <xf numFmtId="3" fontId="9" fillId="33" borderId="56" xfId="0" applyNumberFormat="1" applyFont="1" applyFill="1" applyBorder="1" applyAlignment="1" applyProtection="1">
      <alignment/>
      <protection/>
    </xf>
    <xf numFmtId="3" fontId="9" fillId="33" borderId="57" xfId="0" applyNumberFormat="1" applyFont="1" applyFill="1" applyBorder="1" applyAlignment="1" applyProtection="1">
      <alignment/>
      <protection/>
    </xf>
    <xf numFmtId="3" fontId="19" fillId="33" borderId="56" xfId="0" applyNumberFormat="1" applyFont="1" applyFill="1" applyBorder="1" applyAlignment="1" applyProtection="1">
      <alignment horizontal="center"/>
      <protection/>
    </xf>
    <xf numFmtId="0" fontId="9" fillId="33" borderId="68" xfId="0" applyFont="1" applyFill="1" applyBorder="1" applyAlignment="1" applyProtection="1">
      <alignment horizontal="left"/>
      <protection/>
    </xf>
    <xf numFmtId="3" fontId="9" fillId="33" borderId="58" xfId="0" applyNumberFormat="1" applyFont="1" applyFill="1" applyBorder="1" applyAlignment="1" applyProtection="1">
      <alignment/>
      <protection/>
    </xf>
    <xf numFmtId="3" fontId="9" fillId="33" borderId="59" xfId="0" applyNumberFormat="1" applyFont="1" applyFill="1" applyBorder="1" applyAlignment="1" applyProtection="1">
      <alignment/>
      <protection/>
    </xf>
    <xf numFmtId="3" fontId="9" fillId="33" borderId="60" xfId="0" applyNumberFormat="1" applyFont="1" applyFill="1" applyBorder="1" applyAlignment="1" applyProtection="1">
      <alignment/>
      <protection/>
    </xf>
    <xf numFmtId="3" fontId="9" fillId="33" borderId="61" xfId="0" applyNumberFormat="1" applyFont="1" applyFill="1" applyBorder="1" applyAlignment="1" applyProtection="1">
      <alignment/>
      <protection/>
    </xf>
    <xf numFmtId="3" fontId="19" fillId="33" borderId="60" xfId="0" applyNumberFormat="1" applyFont="1" applyFill="1" applyBorder="1" applyAlignment="1" applyProtection="1">
      <alignment horizontal="center"/>
      <protection/>
    </xf>
    <xf numFmtId="1" fontId="2" fillId="0" borderId="69" xfId="0" applyNumberFormat="1" applyFont="1" applyBorder="1" applyAlignment="1" applyProtection="1">
      <alignment/>
      <protection/>
    </xf>
    <xf numFmtId="0" fontId="9" fillId="33" borderId="70" xfId="0" applyFont="1" applyFill="1" applyBorder="1" applyAlignment="1" applyProtection="1">
      <alignment horizontal="left"/>
      <protection/>
    </xf>
    <xf numFmtId="0" fontId="20" fillId="33" borderId="70" xfId="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/>
      <protection/>
    </xf>
    <xf numFmtId="0" fontId="9" fillId="33" borderId="71" xfId="0" applyFont="1" applyFill="1" applyBorder="1" applyAlignment="1" applyProtection="1">
      <alignment horizontal="left"/>
      <protection/>
    </xf>
    <xf numFmtId="3" fontId="9" fillId="33" borderId="69" xfId="0" applyNumberFormat="1" applyFont="1" applyFill="1" applyBorder="1" applyAlignment="1" applyProtection="1">
      <alignment/>
      <protection/>
    </xf>
    <xf numFmtId="3" fontId="9" fillId="33" borderId="28" xfId="0" applyNumberFormat="1" applyFont="1" applyFill="1" applyBorder="1" applyAlignment="1" applyProtection="1">
      <alignment/>
      <protection/>
    </xf>
    <xf numFmtId="3" fontId="9" fillId="33" borderId="29" xfId="0" applyNumberFormat="1" applyFont="1" applyFill="1" applyBorder="1" applyAlignment="1" applyProtection="1">
      <alignment/>
      <protection/>
    </xf>
    <xf numFmtId="3" fontId="9" fillId="33" borderId="30" xfId="0" applyNumberFormat="1" applyFont="1" applyFill="1" applyBorder="1" applyAlignment="1" applyProtection="1">
      <alignment/>
      <protection/>
    </xf>
    <xf numFmtId="3" fontId="19" fillId="33" borderId="29" xfId="0" applyNumberFormat="1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 applyProtection="1">
      <alignment horizontal="left"/>
      <protection/>
    </xf>
    <xf numFmtId="3" fontId="9" fillId="33" borderId="46" xfId="0" applyNumberFormat="1" applyFont="1" applyFill="1" applyBorder="1" applyAlignment="1" applyProtection="1">
      <alignment/>
      <protection/>
    </xf>
    <xf numFmtId="3" fontId="9" fillId="33" borderId="72" xfId="0" applyNumberFormat="1" applyFont="1" applyFill="1" applyBorder="1" applyAlignment="1" applyProtection="1">
      <alignment/>
      <protection/>
    </xf>
    <xf numFmtId="3" fontId="9" fillId="33" borderId="24" xfId="0" applyNumberFormat="1" applyFont="1" applyFill="1" applyBorder="1" applyAlignment="1" applyProtection="1">
      <alignment/>
      <protection/>
    </xf>
    <xf numFmtId="3" fontId="9" fillId="33" borderId="73" xfId="0" applyNumberFormat="1" applyFont="1" applyFill="1" applyBorder="1" applyAlignment="1" applyProtection="1">
      <alignment/>
      <protection/>
    </xf>
    <xf numFmtId="1" fontId="2" fillId="0" borderId="74" xfId="0" applyNumberFormat="1" applyFont="1" applyBorder="1" applyAlignment="1" applyProtection="1">
      <alignment/>
      <protection/>
    </xf>
    <xf numFmtId="3" fontId="19" fillId="33" borderId="24" xfId="0" applyNumberFormat="1" applyFont="1" applyFill="1" applyBorder="1" applyAlignment="1" applyProtection="1">
      <alignment horizontal="center"/>
      <protection/>
    </xf>
    <xf numFmtId="0" fontId="9" fillId="33" borderId="54" xfId="0" applyFont="1" applyFill="1" applyBorder="1" applyAlignment="1" applyProtection="1">
      <alignment horizontal="left"/>
      <protection/>
    </xf>
    <xf numFmtId="3" fontId="9" fillId="33" borderId="54" xfId="0" applyNumberFormat="1" applyFont="1" applyFill="1" applyBorder="1" applyAlignment="1" applyProtection="1" quotePrefix="1">
      <alignment/>
      <protection/>
    </xf>
    <xf numFmtId="3" fontId="9" fillId="33" borderId="55" xfId="0" applyNumberFormat="1" applyFont="1" applyFill="1" applyBorder="1" applyAlignment="1" applyProtection="1" quotePrefix="1">
      <alignment/>
      <protection/>
    </xf>
    <xf numFmtId="3" fontId="9" fillId="33" borderId="56" xfId="0" applyNumberFormat="1" applyFont="1" applyFill="1" applyBorder="1" applyAlignment="1" applyProtection="1" quotePrefix="1">
      <alignment/>
      <protection/>
    </xf>
    <xf numFmtId="3" fontId="9" fillId="33" borderId="57" xfId="0" applyNumberFormat="1" applyFont="1" applyFill="1" applyBorder="1" applyAlignment="1" applyProtection="1" quotePrefix="1">
      <alignment/>
      <protection/>
    </xf>
    <xf numFmtId="1" fontId="9" fillId="0" borderId="74" xfId="0" applyNumberFormat="1" applyFont="1" applyBorder="1" applyAlignment="1" applyProtection="1" quotePrefix="1">
      <alignment/>
      <protection/>
    </xf>
    <xf numFmtId="1" fontId="9" fillId="33" borderId="19" xfId="0" applyNumberFormat="1" applyFont="1" applyFill="1" applyBorder="1" applyAlignment="1" applyProtection="1" quotePrefix="1">
      <alignment horizontal="right"/>
      <protection/>
    </xf>
    <xf numFmtId="3" fontId="19" fillId="33" borderId="56" xfId="0" applyNumberFormat="1" applyFont="1" applyFill="1" applyBorder="1" applyAlignment="1" applyProtection="1" quotePrefix="1">
      <alignment horizontal="center"/>
      <protection/>
    </xf>
    <xf numFmtId="0" fontId="9" fillId="33" borderId="63" xfId="0" applyFont="1" applyFill="1" applyBorder="1" applyAlignment="1" applyProtection="1">
      <alignment horizontal="left"/>
      <protection/>
    </xf>
    <xf numFmtId="3" fontId="9" fillId="33" borderId="63" xfId="0" applyNumberFormat="1" applyFont="1" applyFill="1" applyBorder="1" applyAlignment="1" applyProtection="1" quotePrefix="1">
      <alignment/>
      <protection/>
    </xf>
    <xf numFmtId="3" fontId="9" fillId="33" borderId="64" xfId="0" applyNumberFormat="1" applyFont="1" applyFill="1" applyBorder="1" applyAlignment="1" applyProtection="1" quotePrefix="1">
      <alignment/>
      <protection/>
    </xf>
    <xf numFmtId="3" fontId="9" fillId="33" borderId="65" xfId="0" applyNumberFormat="1" applyFont="1" applyFill="1" applyBorder="1" applyAlignment="1" applyProtection="1" quotePrefix="1">
      <alignment/>
      <protection/>
    </xf>
    <xf numFmtId="3" fontId="9" fillId="33" borderId="66" xfId="0" applyNumberFormat="1" applyFont="1" applyFill="1" applyBorder="1" applyAlignment="1" applyProtection="1" quotePrefix="1">
      <alignment/>
      <protection/>
    </xf>
    <xf numFmtId="1" fontId="9" fillId="0" borderId="18" xfId="0" applyNumberFormat="1" applyFont="1" applyBorder="1" applyAlignment="1" applyProtection="1" quotePrefix="1">
      <alignment/>
      <protection/>
    </xf>
    <xf numFmtId="3" fontId="19" fillId="33" borderId="65" xfId="0" applyNumberFormat="1" applyFont="1" applyFill="1" applyBorder="1" applyAlignment="1" applyProtection="1" quotePrefix="1">
      <alignment horizontal="center"/>
      <protection/>
    </xf>
    <xf numFmtId="0" fontId="6" fillId="38" borderId="38" xfId="0" applyFont="1" applyFill="1" applyBorder="1" applyAlignment="1" applyProtection="1" quotePrefix="1">
      <alignment horizontal="left"/>
      <protection/>
    </xf>
    <xf numFmtId="0" fontId="2" fillId="38" borderId="38" xfId="0" applyFont="1" applyFill="1" applyBorder="1" applyAlignment="1" applyProtection="1">
      <alignment horizontal="left"/>
      <protection/>
    </xf>
    <xf numFmtId="0" fontId="2" fillId="38" borderId="38" xfId="0" applyFont="1" applyFill="1" applyBorder="1" applyAlignment="1" applyProtection="1" quotePrefix="1">
      <alignment horizontal="left"/>
      <protection/>
    </xf>
    <xf numFmtId="3" fontId="2" fillId="38" borderId="38" xfId="0" applyNumberFormat="1" applyFont="1" applyFill="1" applyBorder="1" applyAlignment="1" applyProtection="1">
      <alignment/>
      <protection/>
    </xf>
    <xf numFmtId="3" fontId="2" fillId="38" borderId="39" xfId="0" applyNumberFormat="1" applyFont="1" applyFill="1" applyBorder="1" applyAlignment="1" applyProtection="1">
      <alignment/>
      <protection/>
    </xf>
    <xf numFmtId="3" fontId="2" fillId="38" borderId="40" xfId="0" applyNumberFormat="1" applyFont="1" applyFill="1" applyBorder="1" applyAlignment="1" applyProtection="1">
      <alignment/>
      <protection/>
    </xf>
    <xf numFmtId="3" fontId="2" fillId="38" borderId="41" xfId="0" applyNumberFormat="1" applyFont="1" applyFill="1" applyBorder="1" applyAlignment="1" applyProtection="1">
      <alignment/>
      <protection/>
    </xf>
    <xf numFmtId="1" fontId="2" fillId="0" borderId="75" xfId="0" applyNumberFormat="1" applyFont="1" applyBorder="1" applyAlignment="1" applyProtection="1">
      <alignment/>
      <protection/>
    </xf>
    <xf numFmtId="3" fontId="13" fillId="38" borderId="40" xfId="0" applyNumberFormat="1" applyFont="1" applyFill="1" applyBorder="1" applyAlignment="1" applyProtection="1">
      <alignment horizontal="center"/>
      <protection/>
    </xf>
    <xf numFmtId="0" fontId="9" fillId="33" borderId="76" xfId="0" applyFont="1" applyFill="1" applyBorder="1" applyAlignment="1" applyProtection="1" quotePrefix="1">
      <alignment horizontal="left"/>
      <protection/>
    </xf>
    <xf numFmtId="0" fontId="9" fillId="33" borderId="76" xfId="0" applyFont="1" applyFill="1" applyBorder="1" applyAlignment="1" applyProtection="1">
      <alignment horizontal="left"/>
      <protection/>
    </xf>
    <xf numFmtId="3" fontId="9" fillId="33" borderId="76" xfId="0" applyNumberFormat="1" applyFont="1" applyFill="1" applyBorder="1" applyAlignment="1" applyProtection="1">
      <alignment/>
      <protection/>
    </xf>
    <xf numFmtId="3" fontId="9" fillId="33" borderId="77" xfId="0" applyNumberFormat="1" applyFont="1" applyFill="1" applyBorder="1" applyAlignment="1" applyProtection="1">
      <alignment/>
      <protection/>
    </xf>
    <xf numFmtId="3" fontId="9" fillId="33" borderId="78" xfId="0" applyNumberFormat="1" applyFont="1" applyFill="1" applyBorder="1" applyAlignment="1" applyProtection="1">
      <alignment/>
      <protection/>
    </xf>
    <xf numFmtId="3" fontId="9" fillId="33" borderId="79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0" fontId="9" fillId="35" borderId="80" xfId="0" applyFont="1" applyFill="1" applyBorder="1" applyAlignment="1" applyProtection="1">
      <alignment horizontal="left"/>
      <protection/>
    </xf>
    <xf numFmtId="0" fontId="9" fillId="33" borderId="81" xfId="0" applyFont="1" applyFill="1" applyBorder="1" applyAlignment="1" applyProtection="1">
      <alignment horizontal="left"/>
      <protection/>
    </xf>
    <xf numFmtId="0" fontId="9" fillId="33" borderId="82" xfId="0" applyFont="1" applyFill="1" applyBorder="1" applyAlignment="1" applyProtection="1" quotePrefix="1">
      <alignment horizontal="left"/>
      <protection/>
    </xf>
    <xf numFmtId="3" fontId="77" fillId="35" borderId="83" xfId="55" applyNumberFormat="1" applyFont="1" applyFill="1" applyBorder="1" applyAlignment="1" applyProtection="1">
      <alignment horizontal="right" vertical="center"/>
      <protection/>
    </xf>
    <xf numFmtId="3" fontId="77" fillId="35" borderId="84" xfId="55" applyNumberFormat="1" applyFont="1" applyFill="1" applyBorder="1" applyAlignment="1" applyProtection="1">
      <alignment horizontal="right" vertical="center"/>
      <protection/>
    </xf>
    <xf numFmtId="3" fontId="77" fillId="35" borderId="81" xfId="55" applyNumberFormat="1" applyFont="1" applyFill="1" applyBorder="1" applyAlignment="1" applyProtection="1">
      <alignment horizontal="right" vertical="center"/>
      <protection/>
    </xf>
    <xf numFmtId="3" fontId="77" fillId="35" borderId="85" xfId="55" applyNumberFormat="1" applyFont="1" applyFill="1" applyBorder="1" applyAlignment="1" applyProtection="1">
      <alignment horizontal="right" vertical="center"/>
      <protection/>
    </xf>
    <xf numFmtId="3" fontId="19" fillId="33" borderId="86" xfId="0" applyNumberFormat="1" applyFont="1" applyFill="1" applyBorder="1" applyAlignment="1" applyProtection="1">
      <alignment horizontal="center"/>
      <protection/>
    </xf>
    <xf numFmtId="0" fontId="9" fillId="35" borderId="87" xfId="0" applyFont="1" applyFill="1" applyBorder="1" applyAlignment="1" applyProtection="1">
      <alignment horizontal="left"/>
      <protection/>
    </xf>
    <xf numFmtId="0" fontId="9" fillId="33" borderId="88" xfId="0" applyFont="1" applyFill="1" applyBorder="1" applyAlignment="1" applyProtection="1">
      <alignment horizontal="left"/>
      <protection/>
    </xf>
    <xf numFmtId="0" fontId="9" fillId="33" borderId="89" xfId="0" applyFont="1" applyFill="1" applyBorder="1" applyAlignment="1" applyProtection="1" quotePrefix="1">
      <alignment horizontal="left"/>
      <protection/>
    </xf>
    <xf numFmtId="3" fontId="77" fillId="35" borderId="90" xfId="55" applyNumberFormat="1" applyFont="1" applyFill="1" applyBorder="1" applyAlignment="1" applyProtection="1">
      <alignment horizontal="right" vertical="center"/>
      <protection/>
    </xf>
    <xf numFmtId="3" fontId="77" fillId="35" borderId="91" xfId="55" applyNumberFormat="1" applyFont="1" applyFill="1" applyBorder="1" applyAlignment="1" applyProtection="1">
      <alignment horizontal="right" vertical="center"/>
      <protection/>
    </xf>
    <xf numFmtId="3" fontId="77" fillId="35" borderId="88" xfId="55" applyNumberFormat="1" applyFont="1" applyFill="1" applyBorder="1" applyAlignment="1" applyProtection="1">
      <alignment horizontal="right" vertical="center"/>
      <protection/>
    </xf>
    <xf numFmtId="3" fontId="77" fillId="35" borderId="92" xfId="55" applyNumberFormat="1" applyFont="1" applyFill="1" applyBorder="1" applyAlignment="1" applyProtection="1">
      <alignment horizontal="right" vertical="center"/>
      <protection/>
    </xf>
    <xf numFmtId="0" fontId="9" fillId="35" borderId="93" xfId="0" applyFont="1" applyFill="1" applyBorder="1" applyAlignment="1" applyProtection="1">
      <alignment horizontal="left"/>
      <protection/>
    </xf>
    <xf numFmtId="0" fontId="9" fillId="33" borderId="94" xfId="0" applyFont="1" applyFill="1" applyBorder="1" applyAlignment="1" applyProtection="1">
      <alignment horizontal="left"/>
      <protection/>
    </xf>
    <xf numFmtId="0" fontId="9" fillId="33" borderId="95" xfId="0" applyFont="1" applyFill="1" applyBorder="1" applyAlignment="1" applyProtection="1" quotePrefix="1">
      <alignment horizontal="left"/>
      <protection/>
    </xf>
    <xf numFmtId="3" fontId="77" fillId="35" borderId="96" xfId="55" applyNumberFormat="1" applyFont="1" applyFill="1" applyBorder="1" applyAlignment="1" applyProtection="1">
      <alignment horizontal="right" vertical="center"/>
      <protection/>
    </xf>
    <xf numFmtId="3" fontId="77" fillId="35" borderId="97" xfId="55" applyNumberFormat="1" applyFont="1" applyFill="1" applyBorder="1" applyAlignment="1" applyProtection="1">
      <alignment horizontal="right" vertical="center"/>
      <protection/>
    </xf>
    <xf numFmtId="3" fontId="77" fillId="35" borderId="94" xfId="55" applyNumberFormat="1" applyFont="1" applyFill="1" applyBorder="1" applyAlignment="1" applyProtection="1">
      <alignment horizontal="right" vertical="center"/>
      <protection/>
    </xf>
    <xf numFmtId="3" fontId="77" fillId="35" borderId="98" xfId="55" applyNumberFormat="1" applyFont="1" applyFill="1" applyBorder="1" applyAlignment="1" applyProtection="1">
      <alignment horizontal="right" vertical="center"/>
      <protection/>
    </xf>
    <xf numFmtId="0" fontId="9" fillId="33" borderId="99" xfId="0" applyFont="1" applyFill="1" applyBorder="1" applyAlignment="1" applyProtection="1" quotePrefix="1">
      <alignment horizontal="left"/>
      <protection/>
    </xf>
    <xf numFmtId="0" fontId="9" fillId="33" borderId="99" xfId="0" applyFont="1" applyFill="1" applyBorder="1" applyAlignment="1" applyProtection="1">
      <alignment horizontal="left"/>
      <protection/>
    </xf>
    <xf numFmtId="3" fontId="9" fillId="33" borderId="99" xfId="0" applyNumberFormat="1" applyFont="1" applyFill="1" applyBorder="1" applyAlignment="1" applyProtection="1">
      <alignment/>
      <protection/>
    </xf>
    <xf numFmtId="3" fontId="9" fillId="33" borderId="100" xfId="0" applyNumberFormat="1" applyFont="1" applyFill="1" applyBorder="1" applyAlignment="1" applyProtection="1">
      <alignment/>
      <protection/>
    </xf>
    <xf numFmtId="3" fontId="9" fillId="33" borderId="86" xfId="0" applyNumberFormat="1" applyFont="1" applyFill="1" applyBorder="1" applyAlignment="1" applyProtection="1">
      <alignment/>
      <protection/>
    </xf>
    <xf numFmtId="3" fontId="9" fillId="33" borderId="101" xfId="0" applyNumberFormat="1" applyFont="1" applyFill="1" applyBorder="1" applyAlignment="1" applyProtection="1">
      <alignment/>
      <protection/>
    </xf>
    <xf numFmtId="0" fontId="9" fillId="33" borderId="47" xfId="0" applyFont="1" applyFill="1" applyBorder="1" applyAlignment="1" applyProtection="1" quotePrefix="1">
      <alignment horizontal="left"/>
      <protection/>
    </xf>
    <xf numFmtId="0" fontId="9" fillId="35" borderId="32" xfId="0" applyFont="1" applyFill="1" applyBorder="1" applyAlignment="1" applyProtection="1">
      <alignment horizontal="left"/>
      <protection/>
    </xf>
    <xf numFmtId="3" fontId="9" fillId="35" borderId="32" xfId="0" applyNumberFormat="1" applyFont="1" applyFill="1" applyBorder="1" applyAlignment="1" applyProtection="1">
      <alignment/>
      <protection/>
    </xf>
    <xf numFmtId="3" fontId="9" fillId="35" borderId="33" xfId="0" applyNumberFormat="1" applyFont="1" applyFill="1" applyBorder="1" applyAlignment="1" applyProtection="1">
      <alignment/>
      <protection/>
    </xf>
    <xf numFmtId="3" fontId="9" fillId="35" borderId="14" xfId="0" applyNumberFormat="1" applyFont="1" applyFill="1" applyBorder="1" applyAlignment="1" applyProtection="1">
      <alignment/>
      <protection/>
    </xf>
    <xf numFmtId="3" fontId="77" fillId="35" borderId="14" xfId="55" applyNumberFormat="1" applyFont="1" applyFill="1" applyBorder="1" applyAlignment="1" applyProtection="1">
      <alignment horizontal="right" vertical="center"/>
      <protection/>
    </xf>
    <xf numFmtId="3" fontId="9" fillId="35" borderId="26" xfId="0" applyNumberFormat="1" applyFont="1" applyFill="1" applyBorder="1" applyAlignment="1" applyProtection="1">
      <alignment/>
      <protection/>
    </xf>
    <xf numFmtId="3" fontId="19" fillId="35" borderId="14" xfId="0" applyNumberFormat="1" applyFont="1" applyFill="1" applyBorder="1" applyAlignment="1" applyProtection="1">
      <alignment horizontal="center"/>
      <protection/>
    </xf>
    <xf numFmtId="0" fontId="9" fillId="33" borderId="58" xfId="0" applyFont="1" applyFill="1" applyBorder="1" applyAlignment="1" applyProtection="1">
      <alignment horizontal="left"/>
      <protection/>
    </xf>
    <xf numFmtId="0" fontId="9" fillId="33" borderId="58" xfId="0" applyFont="1" applyFill="1" applyBorder="1" applyAlignment="1" applyProtection="1" quotePrefix="1">
      <alignment horizontal="left"/>
      <protection/>
    </xf>
    <xf numFmtId="0" fontId="20" fillId="33" borderId="47" xfId="0" applyFont="1" applyFill="1" applyBorder="1" applyAlignment="1" applyProtection="1">
      <alignment horizontal="left"/>
      <protection/>
    </xf>
    <xf numFmtId="0" fontId="9" fillId="35" borderId="54" xfId="0" applyFont="1" applyFill="1" applyBorder="1" applyAlignment="1" applyProtection="1">
      <alignment horizontal="left"/>
      <protection/>
    </xf>
    <xf numFmtId="0" fontId="9" fillId="35" borderId="54" xfId="0" applyFont="1" applyFill="1" applyBorder="1" applyAlignment="1" applyProtection="1" quotePrefix="1">
      <alignment horizontal="left"/>
      <protection/>
    </xf>
    <xf numFmtId="3" fontId="9" fillId="35" borderId="54" xfId="0" applyNumberFormat="1" applyFont="1" applyFill="1" applyBorder="1" applyAlignment="1" applyProtection="1">
      <alignment/>
      <protection/>
    </xf>
    <xf numFmtId="3" fontId="9" fillId="35" borderId="55" xfId="0" applyNumberFormat="1" applyFont="1" applyFill="1" applyBorder="1" applyAlignment="1" applyProtection="1">
      <alignment/>
      <protection/>
    </xf>
    <xf numFmtId="3" fontId="9" fillId="35" borderId="56" xfId="0" applyNumberFormat="1" applyFont="1" applyFill="1" applyBorder="1" applyAlignment="1" applyProtection="1">
      <alignment/>
      <protection/>
    </xf>
    <xf numFmtId="3" fontId="9" fillId="35" borderId="57" xfId="0" applyNumberFormat="1" applyFont="1" applyFill="1" applyBorder="1" applyAlignment="1" applyProtection="1">
      <alignment/>
      <protection/>
    </xf>
    <xf numFmtId="3" fontId="19" fillId="35" borderId="56" xfId="0" applyNumberFormat="1" applyFont="1" applyFill="1" applyBorder="1" applyAlignment="1" applyProtection="1">
      <alignment horizontal="center"/>
      <protection/>
    </xf>
    <xf numFmtId="0" fontId="9" fillId="35" borderId="63" xfId="0" applyFont="1" applyFill="1" applyBorder="1" applyAlignment="1" applyProtection="1">
      <alignment horizontal="left"/>
      <protection/>
    </xf>
    <xf numFmtId="0" fontId="20" fillId="35" borderId="62" xfId="0" applyFont="1" applyFill="1" applyBorder="1" applyAlignment="1" applyProtection="1">
      <alignment horizontal="left"/>
      <protection/>
    </xf>
    <xf numFmtId="0" fontId="9" fillId="35" borderId="63" xfId="0" applyFont="1" applyFill="1" applyBorder="1" applyAlignment="1" applyProtection="1" quotePrefix="1">
      <alignment horizontal="left"/>
      <protection/>
    </xf>
    <xf numFmtId="3" fontId="9" fillId="35" borderId="63" xfId="0" applyNumberFormat="1" applyFont="1" applyFill="1" applyBorder="1" applyAlignment="1" applyProtection="1">
      <alignment/>
      <protection/>
    </xf>
    <xf numFmtId="3" fontId="9" fillId="35" borderId="64" xfId="0" applyNumberFormat="1" applyFont="1" applyFill="1" applyBorder="1" applyAlignment="1" applyProtection="1">
      <alignment/>
      <protection/>
    </xf>
    <xf numFmtId="3" fontId="9" fillId="35" borderId="65" xfId="0" applyNumberFormat="1" applyFont="1" applyFill="1" applyBorder="1" applyAlignment="1" applyProtection="1">
      <alignment/>
      <protection/>
    </xf>
    <xf numFmtId="3" fontId="9" fillId="35" borderId="66" xfId="0" applyNumberFormat="1" applyFont="1" applyFill="1" applyBorder="1" applyAlignment="1" applyProtection="1">
      <alignment/>
      <protection/>
    </xf>
    <xf numFmtId="1" fontId="2" fillId="0" borderId="102" xfId="0" applyNumberFormat="1" applyFont="1" applyBorder="1" applyAlignment="1" applyProtection="1">
      <alignment/>
      <protection/>
    </xf>
    <xf numFmtId="1" fontId="2" fillId="0" borderId="103" xfId="0" applyNumberFormat="1" applyFont="1" applyBorder="1" applyAlignment="1" applyProtection="1">
      <alignment/>
      <protection/>
    </xf>
    <xf numFmtId="3" fontId="19" fillId="35" borderId="65" xfId="0" applyNumberFormat="1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 quotePrefix="1">
      <alignment horizontal="left"/>
      <protection/>
    </xf>
    <xf numFmtId="3" fontId="9" fillId="33" borderId="18" xfId="0" applyNumberFormat="1" applyFont="1" applyFill="1" applyBorder="1" applyAlignment="1" applyProtection="1" quotePrefix="1">
      <alignment/>
      <protection/>
    </xf>
    <xf numFmtId="3" fontId="9" fillId="33" borderId="35" xfId="0" applyNumberFormat="1" applyFont="1" applyFill="1" applyBorder="1" applyAlignment="1" applyProtection="1" quotePrefix="1">
      <alignment/>
      <protection/>
    </xf>
    <xf numFmtId="3" fontId="9" fillId="33" borderId="27" xfId="0" applyNumberFormat="1" applyFont="1" applyFill="1" applyBorder="1" applyAlignment="1" applyProtection="1" quotePrefix="1">
      <alignment/>
      <protection/>
    </xf>
    <xf numFmtId="3" fontId="9" fillId="33" borderId="36" xfId="0" applyNumberFormat="1" applyFont="1" applyFill="1" applyBorder="1" applyAlignment="1" applyProtection="1" quotePrefix="1">
      <alignment/>
      <protection/>
    </xf>
    <xf numFmtId="1" fontId="9" fillId="0" borderId="23" xfId="0" applyNumberFormat="1" applyFont="1" applyBorder="1" applyAlignment="1" applyProtection="1" quotePrefix="1">
      <alignment/>
      <protection/>
    </xf>
    <xf numFmtId="1" fontId="9" fillId="0" borderId="32" xfId="0" applyNumberFormat="1" applyFont="1" applyBorder="1" applyAlignment="1" applyProtection="1" quotePrefix="1">
      <alignment/>
      <protection/>
    </xf>
    <xf numFmtId="3" fontId="19" fillId="33" borderId="27" xfId="0" applyNumberFormat="1" applyFont="1" applyFill="1" applyBorder="1" applyAlignment="1" applyProtection="1" quotePrefix="1">
      <alignment horizontal="center"/>
      <protection/>
    </xf>
    <xf numFmtId="0" fontId="6" fillId="5" borderId="38" xfId="0" applyFont="1" applyFill="1" applyBorder="1" applyAlignment="1" applyProtection="1">
      <alignment horizontal="left"/>
      <protection/>
    </xf>
    <xf numFmtId="0" fontId="2" fillId="5" borderId="38" xfId="0" applyFont="1" applyFill="1" applyBorder="1" applyAlignment="1" applyProtection="1">
      <alignment horizontal="left"/>
      <protection/>
    </xf>
    <xf numFmtId="3" fontId="2" fillId="5" borderId="38" xfId="0" applyNumberFormat="1" applyFont="1" applyFill="1" applyBorder="1" applyAlignment="1" applyProtection="1">
      <alignment/>
      <protection/>
    </xf>
    <xf numFmtId="3" fontId="9" fillId="5" borderId="39" xfId="0" applyNumberFormat="1" applyFont="1" applyFill="1" applyBorder="1" applyAlignment="1" applyProtection="1">
      <alignment/>
      <protection/>
    </xf>
    <xf numFmtId="3" fontId="9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9" fillId="5" borderId="41" xfId="0" applyNumberFormat="1" applyFont="1" applyFill="1" applyBorder="1" applyAlignment="1" applyProtection="1">
      <alignment/>
      <protection/>
    </xf>
    <xf numFmtId="3" fontId="19" fillId="5" borderId="40" xfId="0" applyNumberFormat="1" applyFont="1" applyFill="1" applyBorder="1" applyAlignment="1" applyProtection="1">
      <alignment horizontal="center"/>
      <protection/>
    </xf>
    <xf numFmtId="3" fontId="9" fillId="33" borderId="99" xfId="0" applyNumberFormat="1" applyFont="1" applyFill="1" applyBorder="1" applyAlignment="1" applyProtection="1" quotePrefix="1">
      <alignment/>
      <protection/>
    </xf>
    <xf numFmtId="3" fontId="9" fillId="33" borderId="100" xfId="0" applyNumberFormat="1" applyFont="1" applyFill="1" applyBorder="1" applyAlignment="1" applyProtection="1" quotePrefix="1">
      <alignment/>
      <protection/>
    </xf>
    <xf numFmtId="3" fontId="9" fillId="33" borderId="86" xfId="0" applyNumberFormat="1" applyFont="1" applyFill="1" applyBorder="1" applyAlignment="1" applyProtection="1" quotePrefix="1">
      <alignment/>
      <protection/>
    </xf>
    <xf numFmtId="3" fontId="9" fillId="33" borderId="101" xfId="0" applyNumberFormat="1" applyFont="1" applyFill="1" applyBorder="1" applyAlignment="1" applyProtection="1" quotePrefix="1">
      <alignment/>
      <protection/>
    </xf>
    <xf numFmtId="3" fontId="19" fillId="33" borderId="86" xfId="0" applyNumberFormat="1" applyFont="1" applyFill="1" applyBorder="1" applyAlignment="1" applyProtection="1" quotePrefix="1">
      <alignment horizontal="center"/>
      <protection/>
    </xf>
    <xf numFmtId="3" fontId="9" fillId="33" borderId="58" xfId="0" applyNumberFormat="1" applyFont="1" applyFill="1" applyBorder="1" applyAlignment="1" applyProtection="1" quotePrefix="1">
      <alignment/>
      <protection/>
    </xf>
    <xf numFmtId="3" fontId="9" fillId="33" borderId="59" xfId="0" applyNumberFormat="1" applyFont="1" applyFill="1" applyBorder="1" applyAlignment="1" applyProtection="1" quotePrefix="1">
      <alignment/>
      <protection/>
    </xf>
    <xf numFmtId="3" fontId="9" fillId="33" borderId="60" xfId="0" applyNumberFormat="1" applyFont="1" applyFill="1" applyBorder="1" applyAlignment="1" applyProtection="1" quotePrefix="1">
      <alignment/>
      <protection/>
    </xf>
    <xf numFmtId="3" fontId="9" fillId="33" borderId="61" xfId="0" applyNumberFormat="1" applyFont="1" applyFill="1" applyBorder="1" applyAlignment="1" applyProtection="1" quotePrefix="1">
      <alignment/>
      <protection/>
    </xf>
    <xf numFmtId="3" fontId="19" fillId="33" borderId="60" xfId="0" applyNumberFormat="1" applyFont="1" applyFill="1" applyBorder="1" applyAlignment="1" applyProtection="1" quotePrefix="1">
      <alignment horizontal="center"/>
      <protection/>
    </xf>
    <xf numFmtId="3" fontId="9" fillId="33" borderId="47" xfId="0" applyNumberFormat="1" applyFont="1" applyFill="1" applyBorder="1" applyAlignment="1" applyProtection="1" quotePrefix="1">
      <alignment/>
      <protection/>
    </xf>
    <xf numFmtId="3" fontId="9" fillId="33" borderId="48" xfId="0" applyNumberFormat="1" applyFont="1" applyFill="1" applyBorder="1" applyAlignment="1" applyProtection="1" quotePrefix="1">
      <alignment/>
      <protection/>
    </xf>
    <xf numFmtId="3" fontId="9" fillId="33" borderId="49" xfId="0" applyNumberFormat="1" applyFont="1" applyFill="1" applyBorder="1" applyAlignment="1" applyProtection="1" quotePrefix="1">
      <alignment/>
      <protection/>
    </xf>
    <xf numFmtId="3" fontId="9" fillId="33" borderId="50" xfId="0" applyNumberFormat="1" applyFont="1" applyFill="1" applyBorder="1" applyAlignment="1" applyProtection="1" quotePrefix="1">
      <alignment/>
      <protection/>
    </xf>
    <xf numFmtId="3" fontId="19" fillId="33" borderId="49" xfId="0" applyNumberFormat="1" applyFont="1" applyFill="1" applyBorder="1" applyAlignment="1" applyProtection="1" quotePrefix="1">
      <alignment horizontal="center"/>
      <protection/>
    </xf>
    <xf numFmtId="0" fontId="9" fillId="39" borderId="32" xfId="0" applyFont="1" applyFill="1" applyBorder="1" applyAlignment="1" applyProtection="1">
      <alignment horizontal="left"/>
      <protection/>
    </xf>
    <xf numFmtId="0" fontId="9" fillId="39" borderId="32" xfId="0" applyFont="1" applyFill="1" applyBorder="1" applyAlignment="1" applyProtection="1" quotePrefix="1">
      <alignment horizontal="left"/>
      <protection/>
    </xf>
    <xf numFmtId="3" fontId="9" fillId="39" borderId="32" xfId="0" applyNumberFormat="1" applyFont="1" applyFill="1" applyBorder="1" applyAlignment="1" applyProtection="1" quotePrefix="1">
      <alignment/>
      <protection/>
    </xf>
    <xf numFmtId="3" fontId="9" fillId="39" borderId="33" xfId="0" applyNumberFormat="1" applyFont="1" applyFill="1" applyBorder="1" applyAlignment="1" applyProtection="1" quotePrefix="1">
      <alignment/>
      <protection/>
    </xf>
    <xf numFmtId="3" fontId="9" fillId="39" borderId="14" xfId="0" applyNumberFormat="1" applyFont="1" applyFill="1" applyBorder="1" applyAlignment="1" applyProtection="1" quotePrefix="1">
      <alignment/>
      <protection/>
    </xf>
    <xf numFmtId="3" fontId="9" fillId="39" borderId="26" xfId="0" applyNumberFormat="1" applyFont="1" applyFill="1" applyBorder="1" applyAlignment="1" applyProtection="1" quotePrefix="1">
      <alignment/>
      <protection/>
    </xf>
    <xf numFmtId="3" fontId="19" fillId="39" borderId="14" xfId="0" applyNumberFormat="1" applyFont="1" applyFill="1" applyBorder="1" applyAlignment="1" applyProtection="1" quotePrefix="1">
      <alignment horizontal="center"/>
      <protection/>
    </xf>
    <xf numFmtId="43" fontId="9" fillId="33" borderId="99" xfId="42" applyFont="1" applyFill="1" applyBorder="1" applyAlignment="1" applyProtection="1">
      <alignment horizontal="left"/>
      <protection/>
    </xf>
    <xf numFmtId="0" fontId="20" fillId="33" borderId="99" xfId="0" applyFont="1" applyFill="1" applyBorder="1" applyAlignment="1" applyProtection="1">
      <alignment horizontal="left"/>
      <protection/>
    </xf>
    <xf numFmtId="0" fontId="9" fillId="33" borderId="63" xfId="0" applyFont="1" applyFill="1" applyBorder="1" applyAlignment="1" applyProtection="1" quotePrefix="1">
      <alignment horizontal="left"/>
      <protection/>
    </xf>
    <xf numFmtId="1" fontId="9" fillId="0" borderId="37" xfId="0" applyNumberFormat="1" applyFont="1" applyBorder="1" applyAlignment="1" applyProtection="1" quotePrefix="1">
      <alignment/>
      <protection/>
    </xf>
    <xf numFmtId="0" fontId="6" fillId="35" borderId="38" xfId="0" applyFont="1" applyFill="1" applyBorder="1" applyAlignment="1" applyProtection="1" quotePrefix="1">
      <alignment horizontal="left"/>
      <protection/>
    </xf>
    <xf numFmtId="0" fontId="2" fillId="35" borderId="38" xfId="0" applyFont="1" applyFill="1" applyBorder="1" applyAlignment="1" applyProtection="1">
      <alignment horizontal="left"/>
      <protection/>
    </xf>
    <xf numFmtId="0" fontId="2" fillId="35" borderId="38" xfId="0" applyFont="1" applyFill="1" applyBorder="1" applyAlignment="1" applyProtection="1" quotePrefix="1">
      <alignment horizontal="left"/>
      <protection/>
    </xf>
    <xf numFmtId="3" fontId="2" fillId="35" borderId="38" xfId="0" applyNumberFormat="1" applyFont="1" applyFill="1" applyBorder="1" applyAlignment="1" applyProtection="1">
      <alignment/>
      <protection/>
    </xf>
    <xf numFmtId="3" fontId="9" fillId="35" borderId="39" xfId="0" applyNumberFormat="1" applyFont="1" applyFill="1" applyBorder="1" applyAlignment="1" applyProtection="1">
      <alignment/>
      <protection/>
    </xf>
    <xf numFmtId="3" fontId="9" fillId="35" borderId="40" xfId="0" applyNumberFormat="1" applyFont="1" applyFill="1" applyBorder="1" applyAlignment="1" applyProtection="1">
      <alignment/>
      <protection/>
    </xf>
    <xf numFmtId="3" fontId="9" fillId="35" borderId="41" xfId="0" applyNumberFormat="1" applyFont="1" applyFill="1" applyBorder="1" applyAlignment="1" applyProtection="1">
      <alignment/>
      <protection/>
    </xf>
    <xf numFmtId="1" fontId="9" fillId="0" borderId="104" xfId="0" applyNumberFormat="1" applyFont="1" applyBorder="1" applyAlignment="1" applyProtection="1" quotePrefix="1">
      <alignment/>
      <protection/>
    </xf>
    <xf numFmtId="3" fontId="19" fillId="35" borderId="40" xfId="0" applyNumberFormat="1" applyFont="1" applyFill="1" applyBorder="1" applyAlignment="1" applyProtection="1">
      <alignment horizontal="center"/>
      <protection/>
    </xf>
    <xf numFmtId="0" fontId="6" fillId="37" borderId="105" xfId="0" applyFont="1" applyFill="1" applyBorder="1" applyAlignment="1" applyProtection="1">
      <alignment horizontal="left"/>
      <protection/>
    </xf>
    <xf numFmtId="0" fontId="2" fillId="37" borderId="105" xfId="0" applyFont="1" applyFill="1" applyBorder="1" applyAlignment="1" applyProtection="1">
      <alignment horizontal="left"/>
      <protection/>
    </xf>
    <xf numFmtId="167" fontId="2" fillId="37" borderId="105" xfId="0" applyNumberFormat="1" applyFont="1" applyFill="1" applyBorder="1" applyAlignment="1" applyProtection="1">
      <alignment/>
      <protection/>
    </xf>
    <xf numFmtId="167" fontId="9" fillId="32" borderId="106" xfId="0" applyNumberFormat="1" applyFont="1" applyFill="1" applyBorder="1" applyAlignment="1" applyProtection="1">
      <alignment/>
      <protection/>
    </xf>
    <xf numFmtId="167" fontId="9" fillId="32" borderId="107" xfId="0" applyNumberFormat="1" applyFont="1" applyFill="1" applyBorder="1" applyAlignment="1" applyProtection="1">
      <alignment/>
      <protection/>
    </xf>
    <xf numFmtId="167" fontId="9" fillId="32" borderId="108" xfId="0" applyNumberFormat="1" applyFont="1" applyFill="1" applyBorder="1" applyAlignment="1" applyProtection="1">
      <alignment/>
      <protection/>
    </xf>
    <xf numFmtId="3" fontId="19" fillId="37" borderId="107" xfId="0" applyNumberFormat="1" applyFont="1" applyFill="1" applyBorder="1" applyAlignment="1" applyProtection="1">
      <alignment horizontal="center"/>
      <protection/>
    </xf>
    <xf numFmtId="0" fontId="79" fillId="40" borderId="109" xfId="56" applyFont="1" applyFill="1" applyBorder="1" applyAlignment="1" applyProtection="1">
      <alignment horizontal="center"/>
      <protection/>
    </xf>
    <xf numFmtId="0" fontId="4" fillId="33" borderId="110" xfId="0" applyFont="1" applyFill="1" applyBorder="1" applyAlignment="1" applyProtection="1" quotePrefix="1">
      <alignment horizontal="left"/>
      <protection/>
    </xf>
    <xf numFmtId="167" fontId="80" fillId="33" borderId="110" xfId="0" applyNumberFormat="1" applyFont="1" applyFill="1" applyBorder="1" applyAlignment="1" applyProtection="1" quotePrefix="1">
      <alignment/>
      <protection/>
    </xf>
    <xf numFmtId="167" fontId="81" fillId="33" borderId="110" xfId="0" applyNumberFormat="1" applyFont="1" applyFill="1" applyBorder="1" applyAlignment="1" applyProtection="1" quotePrefix="1">
      <alignment/>
      <protection/>
    </xf>
    <xf numFmtId="167" fontId="81" fillId="33" borderId="103" xfId="0" applyNumberFormat="1" applyFont="1" applyFill="1" applyBorder="1" applyAlignment="1" applyProtection="1" quotePrefix="1">
      <alignment/>
      <protection/>
    </xf>
    <xf numFmtId="3" fontId="19" fillId="33" borderId="31" xfId="0" applyNumberFormat="1" applyFont="1" applyFill="1" applyBorder="1" applyAlignment="1" applyProtection="1" quotePrefix="1">
      <alignment horizontal="center"/>
      <protection/>
    </xf>
    <xf numFmtId="0" fontId="2" fillId="37" borderId="38" xfId="0" applyFont="1" applyFill="1" applyBorder="1" applyAlignment="1" applyProtection="1">
      <alignment horizontal="left"/>
      <protection/>
    </xf>
    <xf numFmtId="167" fontId="2" fillId="37" borderId="38" xfId="0" applyNumberFormat="1" applyFont="1" applyFill="1" applyBorder="1" applyAlignment="1" applyProtection="1">
      <alignment horizontal="right"/>
      <protection/>
    </xf>
    <xf numFmtId="167" fontId="9" fillId="32" borderId="39" xfId="0" applyNumberFormat="1" applyFont="1" applyFill="1" applyBorder="1" applyAlignment="1" applyProtection="1">
      <alignment horizontal="right"/>
      <protection/>
    </xf>
    <xf numFmtId="167" fontId="9" fillId="32" borderId="40" xfId="0" applyNumberFormat="1" applyFont="1" applyFill="1" applyBorder="1" applyAlignment="1" applyProtection="1">
      <alignment horizontal="right"/>
      <protection/>
    </xf>
    <xf numFmtId="167" fontId="9" fillId="32" borderId="41" xfId="0" applyNumberFormat="1" applyFont="1" applyFill="1" applyBorder="1" applyAlignment="1" applyProtection="1">
      <alignment horizontal="right"/>
      <protection/>
    </xf>
    <xf numFmtId="1" fontId="2" fillId="0" borderId="34" xfId="0" applyNumberFormat="1" applyFont="1" applyBorder="1" applyAlignment="1" applyProtection="1">
      <alignment horizontal="right"/>
      <protection/>
    </xf>
    <xf numFmtId="3" fontId="19" fillId="37" borderId="40" xfId="0" applyNumberFormat="1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left"/>
      <protection/>
    </xf>
    <xf numFmtId="3" fontId="2" fillId="33" borderId="18" xfId="0" applyNumberFormat="1" applyFont="1" applyFill="1" applyBorder="1" applyAlignment="1" applyProtection="1">
      <alignment horizontal="right"/>
      <protection/>
    </xf>
    <xf numFmtId="3" fontId="2" fillId="41" borderId="18" xfId="0" applyNumberFormat="1" applyFont="1" applyFill="1" applyBorder="1" applyAlignment="1" applyProtection="1">
      <alignment horizontal="right"/>
      <protection/>
    </xf>
    <xf numFmtId="3" fontId="9" fillId="33" borderId="35" xfId="0" applyNumberFormat="1" applyFont="1" applyFill="1" applyBorder="1" applyAlignment="1" applyProtection="1">
      <alignment horizontal="right"/>
      <protection/>
    </xf>
    <xf numFmtId="3" fontId="9" fillId="33" borderId="27" xfId="0" applyNumberFormat="1" applyFont="1" applyFill="1" applyBorder="1" applyAlignment="1" applyProtection="1">
      <alignment horizontal="right"/>
      <protection/>
    </xf>
    <xf numFmtId="3" fontId="9" fillId="33" borderId="36" xfId="0" applyNumberFormat="1" applyFont="1" applyFill="1" applyBorder="1" applyAlignment="1" applyProtection="1">
      <alignment horizontal="right"/>
      <protection/>
    </xf>
    <xf numFmtId="1" fontId="2" fillId="0" borderId="18" xfId="0" applyNumberFormat="1" applyFont="1" applyBorder="1" applyAlignment="1" applyProtection="1">
      <alignment horizontal="right"/>
      <protection/>
    </xf>
    <xf numFmtId="3" fontId="19" fillId="33" borderId="27" xfId="0" applyNumberFormat="1" applyFont="1" applyFill="1" applyBorder="1" applyAlignment="1" applyProtection="1">
      <alignment horizontal="center"/>
      <protection/>
    </xf>
    <xf numFmtId="1" fontId="9" fillId="0" borderId="54" xfId="0" applyNumberFormat="1" applyFont="1" applyBorder="1" applyAlignment="1" applyProtection="1" quotePrefix="1">
      <alignment/>
      <protection/>
    </xf>
    <xf numFmtId="0" fontId="9" fillId="42" borderId="54" xfId="0" applyFont="1" applyFill="1" applyBorder="1" applyAlignment="1" applyProtection="1">
      <alignment horizontal="left"/>
      <protection/>
    </xf>
    <xf numFmtId="3" fontId="9" fillId="42" borderId="54" xfId="0" applyNumberFormat="1" applyFont="1" applyFill="1" applyBorder="1" applyAlignment="1" applyProtection="1" quotePrefix="1">
      <alignment/>
      <protection/>
    </xf>
    <xf numFmtId="3" fontId="9" fillId="42" borderId="55" xfId="0" applyNumberFormat="1" applyFont="1" applyFill="1" applyBorder="1" applyAlignment="1" applyProtection="1" quotePrefix="1">
      <alignment/>
      <protection/>
    </xf>
    <xf numFmtId="3" fontId="9" fillId="42" borderId="56" xfId="0" applyNumberFormat="1" applyFont="1" applyFill="1" applyBorder="1" applyAlignment="1" applyProtection="1" quotePrefix="1">
      <alignment/>
      <protection/>
    </xf>
    <xf numFmtId="3" fontId="9" fillId="42" borderId="57" xfId="0" applyNumberFormat="1" applyFont="1" applyFill="1" applyBorder="1" applyAlignment="1" applyProtection="1" quotePrefix="1">
      <alignment/>
      <protection/>
    </xf>
    <xf numFmtId="3" fontId="9" fillId="0" borderId="58" xfId="0" applyNumberFormat="1" applyFont="1" applyBorder="1" applyAlignment="1" applyProtection="1" quotePrefix="1">
      <alignment/>
      <protection/>
    </xf>
    <xf numFmtId="3" fontId="19" fillId="42" borderId="56" xfId="0" applyNumberFormat="1" applyFont="1" applyFill="1" applyBorder="1" applyAlignment="1" applyProtection="1" quotePrefix="1">
      <alignment horizontal="center"/>
      <protection/>
    </xf>
    <xf numFmtId="0" fontId="9" fillId="42" borderId="58" xfId="0" applyFont="1" applyFill="1" applyBorder="1" applyAlignment="1" applyProtection="1">
      <alignment horizontal="left"/>
      <protection/>
    </xf>
    <xf numFmtId="3" fontId="9" fillId="42" borderId="58" xfId="0" applyNumberFormat="1" applyFont="1" applyFill="1" applyBorder="1" applyAlignment="1" applyProtection="1" quotePrefix="1">
      <alignment/>
      <protection/>
    </xf>
    <xf numFmtId="3" fontId="9" fillId="42" borderId="59" xfId="0" applyNumberFormat="1" applyFont="1" applyFill="1" applyBorder="1" applyAlignment="1" applyProtection="1" quotePrefix="1">
      <alignment/>
      <protection/>
    </xf>
    <xf numFmtId="3" fontId="9" fillId="42" borderId="60" xfId="0" applyNumberFormat="1" applyFont="1" applyFill="1" applyBorder="1" applyAlignment="1" applyProtection="1" quotePrefix="1">
      <alignment/>
      <protection/>
    </xf>
    <xf numFmtId="3" fontId="9" fillId="42" borderId="61" xfId="0" applyNumberFormat="1" applyFont="1" applyFill="1" applyBorder="1" applyAlignment="1" applyProtection="1" quotePrefix="1">
      <alignment/>
      <protection/>
    </xf>
    <xf numFmtId="3" fontId="19" fillId="42" borderId="60" xfId="0" applyNumberFormat="1" applyFont="1" applyFill="1" applyBorder="1" applyAlignment="1" applyProtection="1" quotePrefix="1">
      <alignment horizontal="center"/>
      <protection/>
    </xf>
    <xf numFmtId="166" fontId="9" fillId="42" borderId="58" xfId="0" applyNumberFormat="1" applyFont="1" applyFill="1" applyBorder="1" applyAlignment="1" applyProtection="1">
      <alignment/>
      <protection/>
    </xf>
    <xf numFmtId="166" fontId="9" fillId="42" borderId="63" xfId="0" applyNumberFormat="1" applyFont="1" applyFill="1" applyBorder="1" applyAlignment="1" applyProtection="1">
      <alignment/>
      <protection/>
    </xf>
    <xf numFmtId="3" fontId="9" fillId="42" borderId="63" xfId="0" applyNumberFormat="1" applyFont="1" applyFill="1" applyBorder="1" applyAlignment="1" applyProtection="1" quotePrefix="1">
      <alignment/>
      <protection/>
    </xf>
    <xf numFmtId="3" fontId="9" fillId="42" borderId="64" xfId="0" applyNumberFormat="1" applyFont="1" applyFill="1" applyBorder="1" applyAlignment="1" applyProtection="1" quotePrefix="1">
      <alignment/>
      <protection/>
    </xf>
    <xf numFmtId="3" fontId="9" fillId="42" borderId="65" xfId="0" applyNumberFormat="1" applyFont="1" applyFill="1" applyBorder="1" applyAlignment="1" applyProtection="1" quotePrefix="1">
      <alignment/>
      <protection/>
    </xf>
    <xf numFmtId="3" fontId="9" fillId="42" borderId="66" xfId="0" applyNumberFormat="1" applyFont="1" applyFill="1" applyBorder="1" applyAlignment="1" applyProtection="1" quotePrefix="1">
      <alignment/>
      <protection/>
    </xf>
    <xf numFmtId="3" fontId="19" fillId="42" borderId="65" xfId="0" applyNumberFormat="1" applyFont="1" applyFill="1" applyBorder="1" applyAlignment="1" applyProtection="1" quotePrefix="1">
      <alignment horizontal="center"/>
      <protection/>
    </xf>
    <xf numFmtId="1" fontId="9" fillId="0" borderId="58" xfId="0" applyNumberFormat="1" applyFont="1" applyBorder="1" applyAlignment="1" applyProtection="1" quotePrefix="1">
      <alignment/>
      <protection/>
    </xf>
    <xf numFmtId="0" fontId="9" fillId="42" borderId="63" xfId="0" applyFont="1" applyFill="1" applyBorder="1" applyAlignment="1" applyProtection="1">
      <alignment horizontal="left"/>
      <protection/>
    </xf>
    <xf numFmtId="0" fontId="9" fillId="42" borderId="54" xfId="0" applyFont="1" applyFill="1" applyBorder="1" applyAlignment="1" applyProtection="1" quotePrefix="1">
      <alignment horizontal="left"/>
      <protection/>
    </xf>
    <xf numFmtId="0" fontId="2" fillId="42" borderId="63" xfId="0" applyFont="1" applyFill="1" applyBorder="1" applyAlignment="1" applyProtection="1">
      <alignment horizontal="left"/>
      <protection/>
    </xf>
    <xf numFmtId="0" fontId="2" fillId="33" borderId="99" xfId="0" applyFont="1" applyFill="1" applyBorder="1" applyAlignment="1" applyProtection="1" quotePrefix="1">
      <alignment horizontal="left"/>
      <protection/>
    </xf>
    <xf numFmtId="166" fontId="9" fillId="33" borderId="58" xfId="0" applyNumberFormat="1" applyFont="1" applyFill="1" applyBorder="1" applyAlignment="1" applyProtection="1">
      <alignment/>
      <protection/>
    </xf>
    <xf numFmtId="1" fontId="2" fillId="0" borderId="58" xfId="0" applyNumberFormat="1" applyFont="1" applyBorder="1" applyAlignment="1" applyProtection="1">
      <alignment/>
      <protection/>
    </xf>
    <xf numFmtId="0" fontId="9" fillId="42" borderId="75" xfId="0" applyFont="1" applyFill="1" applyBorder="1" applyAlignment="1" applyProtection="1">
      <alignment horizontal="left"/>
      <protection/>
    </xf>
    <xf numFmtId="3" fontId="9" fillId="42" borderId="75" xfId="0" applyNumberFormat="1" applyFont="1" applyFill="1" applyBorder="1" applyAlignment="1" applyProtection="1">
      <alignment/>
      <protection/>
    </xf>
    <xf numFmtId="3" fontId="9" fillId="42" borderId="111" xfId="0" applyNumberFormat="1" applyFont="1" applyFill="1" applyBorder="1" applyAlignment="1" applyProtection="1">
      <alignment/>
      <protection/>
    </xf>
    <xf numFmtId="3" fontId="9" fillId="42" borderId="112" xfId="0" applyNumberFormat="1" applyFont="1" applyFill="1" applyBorder="1" applyAlignment="1" applyProtection="1">
      <alignment/>
      <protection/>
    </xf>
    <xf numFmtId="3" fontId="9" fillId="42" borderId="113" xfId="0" applyNumberFormat="1" applyFont="1" applyFill="1" applyBorder="1" applyAlignment="1" applyProtection="1">
      <alignment/>
      <protection/>
    </xf>
    <xf numFmtId="1" fontId="2" fillId="0" borderId="114" xfId="0" applyNumberFormat="1" applyFont="1" applyBorder="1" applyAlignment="1" applyProtection="1">
      <alignment/>
      <protection/>
    </xf>
    <xf numFmtId="3" fontId="19" fillId="42" borderId="112" xfId="0" applyNumberFormat="1" applyFont="1" applyFill="1" applyBorder="1" applyAlignment="1" applyProtection="1">
      <alignment horizontal="center"/>
      <protection/>
    </xf>
    <xf numFmtId="166" fontId="9" fillId="33" borderId="115" xfId="0" applyNumberFormat="1" applyFont="1" applyFill="1" applyBorder="1" applyAlignment="1" applyProtection="1">
      <alignment/>
      <protection/>
    </xf>
    <xf numFmtId="1" fontId="2" fillId="33" borderId="34" xfId="0" applyNumberFormat="1" applyFont="1" applyFill="1" applyBorder="1" applyAlignment="1" applyProtection="1">
      <alignment/>
      <protection/>
    </xf>
    <xf numFmtId="1" fontId="9" fillId="33" borderId="0" xfId="0" applyNumberFormat="1" applyFont="1" applyFill="1" applyBorder="1" applyAlignment="1" applyProtection="1" quotePrefix="1">
      <alignment horizontal="right"/>
      <protection/>
    </xf>
    <xf numFmtId="1" fontId="2" fillId="33" borderId="116" xfId="0" applyNumberFormat="1" applyFont="1" applyFill="1" applyBorder="1" applyAlignment="1" applyProtection="1">
      <alignment/>
      <protection/>
    </xf>
    <xf numFmtId="1" fontId="2" fillId="0" borderId="116" xfId="0" applyNumberFormat="1" applyFont="1" applyBorder="1" applyAlignment="1" applyProtection="1">
      <alignment/>
      <protection/>
    </xf>
    <xf numFmtId="0" fontId="9" fillId="33" borderId="117" xfId="0" applyFont="1" applyFill="1" applyBorder="1" applyAlignment="1" applyProtection="1">
      <alignment horizontal="left"/>
      <protection/>
    </xf>
    <xf numFmtId="0" fontId="9" fillId="33" borderId="115" xfId="0" applyFont="1" applyFill="1" applyBorder="1" applyAlignment="1" applyProtection="1">
      <alignment horizontal="left"/>
      <protection/>
    </xf>
    <xf numFmtId="1" fontId="2" fillId="33" borderId="74" xfId="0" applyNumberFormat="1" applyFont="1" applyFill="1" applyBorder="1" applyAlignment="1" applyProtection="1">
      <alignment/>
      <protection/>
    </xf>
    <xf numFmtId="1" fontId="2" fillId="0" borderId="102" xfId="0" applyNumberFormat="1" applyFont="1" applyBorder="1" applyAlignment="1" applyProtection="1">
      <alignment/>
      <protection/>
    </xf>
    <xf numFmtId="1" fontId="2" fillId="0" borderId="74" xfId="0" applyNumberFormat="1" applyFont="1" applyBorder="1" applyAlignment="1" applyProtection="1">
      <alignment/>
      <protection/>
    </xf>
    <xf numFmtId="1" fontId="2" fillId="33" borderId="118" xfId="0" applyNumberFormat="1" applyFont="1" applyFill="1" applyBorder="1" applyAlignment="1" applyProtection="1">
      <alignment/>
      <protection/>
    </xf>
    <xf numFmtId="0" fontId="9" fillId="33" borderId="119" xfId="0" applyFont="1" applyFill="1" applyBorder="1" applyAlignment="1" applyProtection="1">
      <alignment horizontal="left"/>
      <protection/>
    </xf>
    <xf numFmtId="3" fontId="9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4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2" fillId="0" borderId="0" xfId="0" applyNumberFormat="1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2" fillId="33" borderId="120" xfId="0" applyNumberFormat="1" applyFont="1" applyFill="1" applyBorder="1" applyAlignment="1" applyProtection="1">
      <alignment/>
      <protection/>
    </xf>
    <xf numFmtId="0" fontId="83" fillId="35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5" borderId="14" xfId="55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right"/>
      <protection/>
    </xf>
    <xf numFmtId="14" fontId="29" fillId="32" borderId="14" xfId="57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left"/>
      <protection/>
    </xf>
    <xf numFmtId="1" fontId="30" fillId="33" borderId="0" xfId="0" applyNumberFormat="1" applyFont="1" applyFill="1" applyBorder="1" applyAlignment="1" applyProtection="1">
      <alignment/>
      <protection/>
    </xf>
    <xf numFmtId="0" fontId="32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right"/>
      <protection/>
    </xf>
    <xf numFmtId="3" fontId="3" fillId="33" borderId="0" xfId="0" applyNumberFormat="1" applyFont="1" applyFill="1" applyAlignment="1" applyProtection="1">
      <alignment/>
      <protection/>
    </xf>
    <xf numFmtId="1" fontId="2" fillId="33" borderId="121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3" fontId="3" fillId="33" borderId="121" xfId="0" applyNumberFormat="1" applyFont="1" applyFill="1" applyBorder="1" applyAlignment="1" applyProtection="1">
      <alignment/>
      <protection/>
    </xf>
    <xf numFmtId="0" fontId="3" fillId="33" borderId="12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2" fillId="33" borderId="0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 quotePrefix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43" borderId="0" xfId="0" applyFont="1" applyFill="1" applyBorder="1" applyAlignment="1" applyProtection="1">
      <alignment/>
      <protection/>
    </xf>
    <xf numFmtId="0" fontId="3" fillId="43" borderId="0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 horizontal="left"/>
      <protection/>
    </xf>
    <xf numFmtId="0" fontId="9" fillId="43" borderId="0" xfId="0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12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33" borderId="0" xfId="0" applyNumberFormat="1" applyFont="1" applyFill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6" fontId="9" fillId="33" borderId="0" xfId="0" applyNumberFormat="1" applyFont="1" applyFill="1" applyAlignment="1" applyProtection="1">
      <alignment/>
      <protection/>
    </xf>
    <xf numFmtId="166" fontId="9" fillId="43" borderId="0" xfId="0" applyNumberFormat="1" applyFont="1" applyFill="1" applyBorder="1" applyAlignment="1" applyProtection="1">
      <alignment/>
      <protection/>
    </xf>
    <xf numFmtId="166" fontId="2" fillId="43" borderId="0" xfId="0" applyNumberFormat="1" applyFont="1" applyFill="1" applyBorder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4" fillId="33" borderId="121" xfId="0" applyFont="1" applyFill="1" applyBorder="1" applyAlignment="1" applyProtection="1">
      <alignment/>
      <protection/>
    </xf>
    <xf numFmtId="166" fontId="9" fillId="0" borderId="121" xfId="0" applyNumberFormat="1" applyFont="1" applyBorder="1" applyAlignment="1" applyProtection="1">
      <alignment/>
      <protection/>
    </xf>
    <xf numFmtId="0" fontId="4" fillId="33" borderId="122" xfId="0" applyFont="1" applyFill="1" applyBorder="1" applyAlignment="1" applyProtection="1">
      <alignment/>
      <protection/>
    </xf>
    <xf numFmtId="166" fontId="9" fillId="0" borderId="122" xfId="0" applyNumberFormat="1" applyFont="1" applyBorder="1" applyAlignment="1" applyProtection="1">
      <alignment/>
      <protection/>
    </xf>
    <xf numFmtId="0" fontId="4" fillId="33" borderId="123" xfId="0" applyFont="1" applyFill="1" applyBorder="1" applyAlignment="1" applyProtection="1">
      <alignment/>
      <protection/>
    </xf>
    <xf numFmtId="166" fontId="9" fillId="0" borderId="123" xfId="0" applyNumberFormat="1" applyFont="1" applyBorder="1" applyAlignment="1" applyProtection="1">
      <alignment/>
      <protection/>
    </xf>
    <xf numFmtId="0" fontId="4" fillId="43" borderId="0" xfId="0" applyFont="1" applyFill="1" applyAlignment="1" applyProtection="1">
      <alignment/>
      <protection/>
    </xf>
    <xf numFmtId="0" fontId="3" fillId="43" borderId="0" xfId="0" applyFont="1" applyFill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 horizontal="center" vertical="center"/>
      <protection/>
    </xf>
    <xf numFmtId="1" fontId="85" fillId="35" borderId="124" xfId="55" applyNumberFormat="1" applyFont="1" applyFill="1" applyBorder="1" applyAlignment="1" applyProtection="1">
      <alignment horizontal="center" vertical="center"/>
      <protection/>
    </xf>
    <xf numFmtId="1" fontId="85" fillId="35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7" fillId="37" borderId="46" xfId="55" applyFont="1" applyFill="1" applyBorder="1" applyAlignment="1" applyProtection="1">
      <alignment horizontal="center" vertical="center" wrapText="1"/>
      <protection/>
    </xf>
    <xf numFmtId="0" fontId="17" fillId="37" borderId="23" xfId="55" applyFont="1" applyFill="1" applyBorder="1" applyAlignment="1" applyProtection="1">
      <alignment horizontal="center" vertical="center" wrapText="1"/>
      <protection/>
    </xf>
    <xf numFmtId="0" fontId="73" fillId="37" borderId="46" xfId="0" applyFont="1" applyFill="1" applyBorder="1" applyAlignment="1" applyProtection="1">
      <alignment horizontal="center" vertical="center" wrapText="1"/>
      <protection/>
    </xf>
    <xf numFmtId="0" fontId="73" fillId="37" borderId="23" xfId="0" applyFont="1" applyFill="1" applyBorder="1" applyAlignment="1" applyProtection="1">
      <alignment horizontal="center" vertical="center" wrapText="1"/>
      <protection/>
    </xf>
    <xf numFmtId="0" fontId="31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numFmt numFmtId="168" formatCode="0000"/>
    </dxf>
    <dxf>
      <numFmt numFmtId="169" formatCode="0000&quot; &quot;0000"/>
    </dxf>
    <dxf>
      <numFmt numFmtId="170" formatCode="0000&quot; &quot;0000&quot; &quot;0000"/>
    </dxf>
    <dxf>
      <numFmt numFmtId="17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2" formatCode="#,##0;\(#,##0\)"/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numFmt numFmtId="168" formatCode="0000"/>
    </dxf>
    <dxf>
      <numFmt numFmtId="169" formatCode="0000&quot; &quot;0000"/>
    </dxf>
    <dxf>
      <numFmt numFmtId="170" formatCode="0000&quot; &quot;0000&quot; &quot;0000"/>
    </dxf>
    <dxf>
      <numFmt numFmtId="17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2" formatCode="#,##0;\(#,##0\)"/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TCHETI\2023\IV%20trim.2023%20g\&#1047;&#1072;%20&#1052;&#1060;\B3_2023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TCHETI\2023\IV%20trim.2023%20g\&#1047;&#1072;%20&#1052;&#1060;\B3_2023_04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45291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1960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2806400</v>
          </cell>
          <cell r="G187">
            <v>2082054</v>
          </cell>
          <cell r="H187">
            <v>0</v>
          </cell>
          <cell r="I187">
            <v>0</v>
          </cell>
          <cell r="J187">
            <v>300088</v>
          </cell>
        </row>
        <row r="190">
          <cell r="E190">
            <v>356000</v>
          </cell>
          <cell r="G190">
            <v>56622</v>
          </cell>
          <cell r="H190">
            <v>0</v>
          </cell>
          <cell r="I190">
            <v>0</v>
          </cell>
          <cell r="J190">
            <v>3451</v>
          </cell>
        </row>
        <row r="196">
          <cell r="E196">
            <v>525000</v>
          </cell>
          <cell r="G196">
            <v>0</v>
          </cell>
          <cell r="H196">
            <v>0</v>
          </cell>
          <cell r="I196">
            <v>0</v>
          </cell>
          <cell r="J196">
            <v>427978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945000</v>
          </cell>
          <cell r="G205">
            <v>693114</v>
          </cell>
          <cell r="H205">
            <v>0</v>
          </cell>
          <cell r="I205">
            <v>9662</v>
          </cell>
          <cell r="J205">
            <v>0</v>
          </cell>
        </row>
        <row r="223">
          <cell r="E223">
            <v>85000</v>
          </cell>
          <cell r="G223">
            <v>81310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76400</v>
          </cell>
          <cell r="G276">
            <v>71976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3600</v>
          </cell>
          <cell r="G284">
            <v>3600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4797400</v>
          </cell>
          <cell r="G375">
            <v>2996378</v>
          </cell>
          <cell r="H375">
            <v>0</v>
          </cell>
          <cell r="I375">
            <v>0</v>
          </cell>
          <cell r="J375">
            <v>731517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-9662</v>
          </cell>
          <cell r="H591">
            <v>0</v>
          </cell>
          <cell r="I591">
            <v>9662</v>
          </cell>
          <cell r="J591">
            <v>0</v>
          </cell>
        </row>
        <row r="594">
          <cell r="E594">
            <v>0</v>
          </cell>
          <cell r="G594">
            <v>-9662</v>
          </cell>
          <cell r="I594">
            <v>9662</v>
          </cell>
          <cell r="J594">
            <v>0</v>
          </cell>
        </row>
        <row r="605">
          <cell r="B605">
            <v>45291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45291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2500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-7000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="68" zoomScaleNormal="68" zoomScalePageLayoutView="0" workbookViewId="0" topLeftCell="B6">
      <selection activeCell="E112" sqref="E112"/>
    </sheetView>
  </sheetViews>
  <sheetFormatPr defaultColWidth="9.140625" defaultRowHeight="15"/>
  <cols>
    <col min="1" max="1" width="3.8515625" style="5" hidden="1" customWidth="1"/>
    <col min="2" max="2" width="81.7109375" style="414" customWidth="1"/>
    <col min="3" max="3" width="3.28125" style="414" hidden="1" customWidth="1"/>
    <col min="4" max="4" width="4.140625" style="414" hidden="1" customWidth="1"/>
    <col min="5" max="6" width="19.140625" style="4" customWidth="1"/>
    <col min="7" max="10" width="19.00390625" style="4" customWidth="1"/>
    <col min="11" max="13" width="23.140625" style="4" hidden="1" customWidth="1"/>
    <col min="14" max="14" width="5.7109375" style="414" customWidth="1"/>
    <col min="15" max="15" width="55.57421875" style="5" customWidth="1"/>
    <col min="16" max="16" width="13.7109375" style="414" hidden="1" customWidth="1"/>
    <col min="17" max="17" width="5.7109375" style="414" customWidth="1"/>
    <col min="18" max="18" width="14.421875" style="422" customWidth="1"/>
    <col min="19" max="19" width="13.421875" style="422" customWidth="1"/>
    <col min="20" max="21" width="11.140625" style="422" customWidth="1"/>
    <col min="22" max="22" width="16.28125" style="422" hidden="1" customWidth="1"/>
    <col min="23" max="23" width="15.00390625" style="422" hidden="1" customWidth="1"/>
    <col min="24" max="24" width="15.00390625" style="423" customWidth="1"/>
    <col min="25" max="25" width="15.7109375" style="422" hidden="1" customWidth="1"/>
    <col min="26" max="26" width="15.28125" style="422" hidden="1" customWidth="1"/>
    <col min="27" max="16384" width="9.140625" style="422" customWidth="1"/>
  </cols>
  <sheetData>
    <row r="1" spans="2:17" ht="18.75" hidden="1">
      <c r="B1" s="1"/>
      <c r="C1" s="1"/>
      <c r="D1" s="1"/>
      <c r="E1" s="2"/>
      <c r="F1" s="421"/>
      <c r="G1" s="421"/>
      <c r="H1" s="421"/>
      <c r="I1" s="2"/>
      <c r="J1" s="2"/>
      <c r="N1" s="5"/>
      <c r="O1" s="1"/>
      <c r="Q1" s="5"/>
    </row>
    <row r="2" spans="2:17" ht="15.75" hidden="1">
      <c r="B2" s="1"/>
      <c r="C2" s="1"/>
      <c r="D2" s="1"/>
      <c r="E2" s="2"/>
      <c r="F2" s="3"/>
      <c r="G2" s="3"/>
      <c r="H2" s="3"/>
      <c r="I2" s="2"/>
      <c r="J2" s="2"/>
      <c r="N2" s="5"/>
      <c r="O2" s="1"/>
      <c r="Q2" s="5"/>
    </row>
    <row r="3" spans="2:17" ht="21.75" customHeight="1" hidden="1">
      <c r="B3" s="1"/>
      <c r="C3" s="1"/>
      <c r="D3" s="1"/>
      <c r="E3" s="2"/>
      <c r="F3" s="3"/>
      <c r="G3" s="3"/>
      <c r="H3" s="3"/>
      <c r="I3" s="2"/>
      <c r="J3" s="2"/>
      <c r="N3" s="5"/>
      <c r="Q3" s="5"/>
    </row>
    <row r="4" spans="2:17" ht="15.75" hidden="1">
      <c r="B4" s="1"/>
      <c r="C4" s="1"/>
      <c r="D4" s="1"/>
      <c r="E4" s="2"/>
      <c r="F4" s="3"/>
      <c r="G4" s="3"/>
      <c r="H4" s="3"/>
      <c r="I4" s="2"/>
      <c r="J4" s="2"/>
      <c r="N4" s="5"/>
      <c r="O4" s="424"/>
      <c r="Q4" s="5"/>
    </row>
    <row r="5" spans="2:17" ht="18" customHeight="1" hidden="1">
      <c r="B5" s="1"/>
      <c r="C5" s="1"/>
      <c r="D5" s="1"/>
      <c r="E5" s="2"/>
      <c r="F5" s="3"/>
      <c r="G5" s="3"/>
      <c r="H5" s="3"/>
      <c r="I5" s="2"/>
      <c r="J5" s="2"/>
      <c r="N5" s="5"/>
      <c r="O5" s="31"/>
      <c r="Q5" s="5"/>
    </row>
    <row r="6" spans="2:17" ht="20.25">
      <c r="B6" s="1"/>
      <c r="C6" s="1"/>
      <c r="D6" s="1"/>
      <c r="E6" s="2"/>
      <c r="F6" s="3"/>
      <c r="G6" s="3"/>
      <c r="H6" s="3"/>
      <c r="I6" s="2"/>
      <c r="J6" s="2"/>
      <c r="N6" s="5"/>
      <c r="O6" s="6"/>
      <c r="Q6" s="5"/>
    </row>
    <row r="7" spans="2:17" ht="9" customHeight="1" hidden="1">
      <c r="B7" s="6"/>
      <c r="C7" s="6"/>
      <c r="D7" s="6"/>
      <c r="E7" s="2"/>
      <c r="F7" s="2"/>
      <c r="G7" s="2"/>
      <c r="H7" s="2"/>
      <c r="I7" s="2"/>
      <c r="J7" s="2"/>
      <c r="N7" s="5"/>
      <c r="P7" s="5"/>
      <c r="Q7" s="5"/>
    </row>
    <row r="8" spans="2:17" ht="22.5" customHeight="1" thickBot="1">
      <c r="B8" s="7" t="str">
        <f>VLOOKUP(E15,SMETKA,3,FALSE)</f>
        <v>                                  ОТЧЕТ ЗА КАСОВОТО ИЗПЪЛНЕНИЕ НА БЮДЖЕТА</v>
      </c>
      <c r="C8" s="8"/>
      <c r="D8" s="8"/>
      <c r="E8" s="9"/>
      <c r="F8" s="9"/>
      <c r="G8" s="9"/>
      <c r="H8" s="9"/>
      <c r="I8" s="9"/>
      <c r="J8" s="10"/>
      <c r="K8" s="11"/>
      <c r="L8" s="11"/>
      <c r="M8" s="11"/>
      <c r="N8" s="5"/>
      <c r="P8" s="5"/>
      <c r="Q8" s="5"/>
    </row>
    <row r="9" spans="2:17" ht="12" customHeight="1" thickTop="1">
      <c r="B9" s="6"/>
      <c r="C9" s="6"/>
      <c r="D9" s="6"/>
      <c r="E9" s="12"/>
      <c r="F9" s="12"/>
      <c r="G9" s="12"/>
      <c r="H9" s="12"/>
      <c r="I9" s="12"/>
      <c r="J9" s="12"/>
      <c r="K9" s="13"/>
      <c r="L9" s="13"/>
      <c r="M9" s="13"/>
      <c r="N9" s="5"/>
      <c r="P9" s="5"/>
      <c r="Q9" s="5"/>
    </row>
    <row r="10" spans="2:17" ht="18.75">
      <c r="B10" s="14"/>
      <c r="C10" s="14"/>
      <c r="D10" s="14"/>
      <c r="E10" s="2"/>
      <c r="F10" s="15"/>
      <c r="G10" s="15"/>
      <c r="H10" s="15"/>
      <c r="I10" s="2"/>
      <c r="J10" s="2"/>
      <c r="N10" s="5"/>
      <c r="O10" s="14"/>
      <c r="Q10" s="5"/>
    </row>
    <row r="11" spans="2:21" ht="23.25" customHeight="1">
      <c r="B11" s="16" t="str">
        <f>+'[1]OTCHET'!B9</f>
        <v>КРДОПБГДСРСБНА</v>
      </c>
      <c r="C11" s="16"/>
      <c r="D11" s="16"/>
      <c r="E11" s="17" t="s">
        <v>0</v>
      </c>
      <c r="F11" s="18">
        <f>'[1]OTCHET'!F9</f>
        <v>45291</v>
      </c>
      <c r="G11" s="19" t="s">
        <v>1</v>
      </c>
      <c r="H11" s="20">
        <f>+'[1]OTCHET'!H9</f>
        <v>175263817</v>
      </c>
      <c r="I11" s="448">
        <f>+'[1]OTCHET'!I9</f>
        <v>0</v>
      </c>
      <c r="J11" s="449"/>
      <c r="K11" s="21"/>
      <c r="L11" s="21"/>
      <c r="N11" s="5"/>
      <c r="O11" s="22"/>
      <c r="Q11" s="5"/>
      <c r="R11" s="425"/>
      <c r="S11" s="425"/>
      <c r="T11" s="425"/>
      <c r="U11" s="425"/>
    </row>
    <row r="12" spans="2:21" ht="23.25" customHeight="1">
      <c r="B12" s="23" t="s">
        <v>2</v>
      </c>
      <c r="C12" s="24"/>
      <c r="D12" s="14"/>
      <c r="E12" s="2"/>
      <c r="F12" s="25"/>
      <c r="G12" s="2"/>
      <c r="H12" s="26"/>
      <c r="I12" s="450" t="s">
        <v>3</v>
      </c>
      <c r="J12" s="450"/>
      <c r="N12" s="5"/>
      <c r="O12" s="24"/>
      <c r="Q12" s="5"/>
      <c r="R12" s="425"/>
      <c r="S12" s="425"/>
      <c r="T12" s="425"/>
      <c r="U12" s="425"/>
    </row>
    <row r="13" spans="2:21" ht="23.25" customHeight="1">
      <c r="B13" s="27" t="str">
        <f>+'[1]OTCHET'!B12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24"/>
      <c r="D13" s="24"/>
      <c r="E13" s="28" t="str">
        <f>+'[1]OTCHET'!E12</f>
        <v>код по ЕБК:</v>
      </c>
      <c r="F13" s="29" t="str">
        <f>+'[1]OTCHET'!F12</f>
        <v>3200</v>
      </c>
      <c r="G13" s="2"/>
      <c r="H13" s="26"/>
      <c r="I13" s="451"/>
      <c r="J13" s="451"/>
      <c r="N13" s="5"/>
      <c r="O13" s="24"/>
      <c r="Q13" s="5"/>
      <c r="R13" s="425"/>
      <c r="S13" s="425"/>
      <c r="T13" s="425"/>
      <c r="U13" s="425"/>
    </row>
    <row r="14" spans="2:21" ht="23.25" customHeight="1">
      <c r="B14" s="30" t="s">
        <v>4</v>
      </c>
      <c r="C14" s="31"/>
      <c r="D14" s="31"/>
      <c r="E14" s="31"/>
      <c r="F14" s="31"/>
      <c r="G14" s="31"/>
      <c r="H14" s="26"/>
      <c r="I14" s="451"/>
      <c r="J14" s="451"/>
      <c r="N14" s="5"/>
      <c r="O14" s="31"/>
      <c r="Q14" s="5"/>
      <c r="R14" s="425"/>
      <c r="S14" s="425"/>
      <c r="T14" s="425"/>
      <c r="U14" s="425"/>
    </row>
    <row r="15" spans="2:26" ht="21.75" customHeight="1" thickBot="1">
      <c r="B15" s="32" t="s">
        <v>5</v>
      </c>
      <c r="C15" s="33"/>
      <c r="D15" s="33"/>
      <c r="E15" s="34">
        <f>+'[1]OTCHET'!E15</f>
        <v>0</v>
      </c>
      <c r="F15" s="35" t="str">
        <f>'[1]OTCHET'!F15</f>
        <v>БЮДЖЕТ</v>
      </c>
      <c r="G15" s="31"/>
      <c r="H15" s="36"/>
      <c r="I15" s="36"/>
      <c r="J15" s="37"/>
      <c r="K15" s="38"/>
      <c r="L15" s="38"/>
      <c r="M15" s="39"/>
      <c r="N15" s="36"/>
      <c r="O15" s="33"/>
      <c r="P15" s="426"/>
      <c r="Q15" s="5"/>
      <c r="R15" s="425"/>
      <c r="S15" s="425"/>
      <c r="T15" s="425"/>
      <c r="U15" s="425"/>
      <c r="V15" s="425"/>
      <c r="W15" s="425"/>
      <c r="Y15" s="425"/>
      <c r="Z15" s="425"/>
    </row>
    <row r="16" spans="1:26" ht="16.5" thickBot="1">
      <c r="A16" s="427"/>
      <c r="B16" s="40"/>
      <c r="C16" s="40"/>
      <c r="D16" s="40"/>
      <c r="E16" s="41"/>
      <c r="F16" s="41"/>
      <c r="G16" s="41"/>
      <c r="H16" s="41"/>
      <c r="I16" s="41"/>
      <c r="J16" s="42" t="s">
        <v>6</v>
      </c>
      <c r="K16" s="43"/>
      <c r="L16" s="43"/>
      <c r="M16" s="44"/>
      <c r="N16" s="45"/>
      <c r="O16" s="46"/>
      <c r="P16" s="428"/>
      <c r="Q16" s="5"/>
      <c r="R16" s="425"/>
      <c r="S16" s="425"/>
      <c r="T16" s="425"/>
      <c r="U16" s="425"/>
      <c r="V16" s="425"/>
      <c r="W16" s="425"/>
      <c r="Y16" s="425"/>
      <c r="Z16" s="425"/>
    </row>
    <row r="17" spans="1:26" ht="22.5" customHeight="1">
      <c r="A17" s="427"/>
      <c r="B17" s="47"/>
      <c r="C17" s="48" t="s">
        <v>7</v>
      </c>
      <c r="D17" s="48"/>
      <c r="E17" s="452" t="s">
        <v>8</v>
      </c>
      <c r="F17" s="454" t="s">
        <v>9</v>
      </c>
      <c r="G17" s="49" t="s">
        <v>10</v>
      </c>
      <c r="H17" s="50"/>
      <c r="I17" s="51"/>
      <c r="J17" s="52"/>
      <c r="K17" s="53"/>
      <c r="L17" s="53"/>
      <c r="M17" s="53"/>
      <c r="N17" s="54"/>
      <c r="O17" s="55" t="s">
        <v>11</v>
      </c>
      <c r="P17" s="429"/>
      <c r="Q17" s="5"/>
      <c r="R17" s="425"/>
      <c r="S17" s="425"/>
      <c r="T17" s="425"/>
      <c r="U17" s="425"/>
      <c r="V17" s="425"/>
      <c r="W17" s="425"/>
      <c r="X17" s="425"/>
      <c r="Y17" s="425"/>
      <c r="Z17" s="425"/>
    </row>
    <row r="18" spans="1:26" ht="47.25" customHeight="1">
      <c r="A18" s="427"/>
      <c r="B18" s="56" t="s">
        <v>12</v>
      </c>
      <c r="C18" s="57"/>
      <c r="D18" s="57"/>
      <c r="E18" s="453"/>
      <c r="F18" s="455"/>
      <c r="G18" s="58" t="s">
        <v>13</v>
      </c>
      <c r="H18" s="59" t="s">
        <v>14</v>
      </c>
      <c r="I18" s="59" t="s">
        <v>15</v>
      </c>
      <c r="J18" s="60" t="s">
        <v>16</v>
      </c>
      <c r="K18" s="61" t="s">
        <v>17</v>
      </c>
      <c r="L18" s="61" t="s">
        <v>17</v>
      </c>
      <c r="M18" s="61"/>
      <c r="N18" s="62"/>
      <c r="O18" s="63"/>
      <c r="P18" s="429"/>
      <c r="Q18" s="428"/>
      <c r="R18" s="425"/>
      <c r="S18" s="425"/>
      <c r="T18" s="425"/>
      <c r="U18" s="425"/>
      <c r="V18" s="425"/>
      <c r="W18" s="425"/>
      <c r="X18" s="425"/>
      <c r="Y18" s="425"/>
      <c r="Z18" s="425"/>
    </row>
    <row r="19" spans="1:26" ht="15.75" hidden="1">
      <c r="A19" s="427"/>
      <c r="B19" s="64"/>
      <c r="C19" s="64"/>
      <c r="D19" s="64"/>
      <c r="E19" s="65"/>
      <c r="F19" s="65"/>
      <c r="G19" s="66"/>
      <c r="H19" s="67"/>
      <c r="I19" s="67"/>
      <c r="J19" s="68"/>
      <c r="K19" s="69"/>
      <c r="L19" s="69"/>
      <c r="M19" s="69"/>
      <c r="N19" s="62"/>
      <c r="O19" s="70"/>
      <c r="P19" s="429"/>
      <c r="Q19" s="428"/>
      <c r="R19" s="425"/>
      <c r="S19" s="425"/>
      <c r="T19" s="425"/>
      <c r="U19" s="425"/>
      <c r="V19" s="425"/>
      <c r="W19" s="425"/>
      <c r="X19" s="425"/>
      <c r="Y19" s="425"/>
      <c r="Z19" s="425"/>
    </row>
    <row r="20" spans="1:26" ht="16.5" thickBot="1">
      <c r="A20" s="427"/>
      <c r="B20" s="71" t="s">
        <v>18</v>
      </c>
      <c r="C20" s="72"/>
      <c r="D20" s="72"/>
      <c r="E20" s="73" t="s">
        <v>19</v>
      </c>
      <c r="F20" s="73" t="s">
        <v>20</v>
      </c>
      <c r="G20" s="74" t="s">
        <v>21</v>
      </c>
      <c r="H20" s="75" t="s">
        <v>22</v>
      </c>
      <c r="I20" s="75" t="s">
        <v>23</v>
      </c>
      <c r="J20" s="76" t="s">
        <v>24</v>
      </c>
      <c r="K20" s="77" t="s">
        <v>25</v>
      </c>
      <c r="L20" s="77" t="s">
        <v>26</v>
      </c>
      <c r="M20" s="77" t="s">
        <v>26</v>
      </c>
      <c r="N20" s="78"/>
      <c r="O20" s="79"/>
      <c r="P20" s="426"/>
      <c r="Q20" s="428"/>
      <c r="R20" s="425"/>
      <c r="S20" s="425"/>
      <c r="T20" s="425"/>
      <c r="U20" s="425"/>
      <c r="V20" s="425"/>
      <c r="W20" s="425"/>
      <c r="X20" s="425"/>
      <c r="Y20" s="425"/>
      <c r="Z20" s="425"/>
    </row>
    <row r="21" spans="1:26" ht="15.75">
      <c r="A21" s="427"/>
      <c r="B21" s="80"/>
      <c r="C21" s="80"/>
      <c r="D21" s="80"/>
      <c r="E21" s="81"/>
      <c r="F21" s="81"/>
      <c r="G21" s="82"/>
      <c r="H21" s="83"/>
      <c r="I21" s="83"/>
      <c r="J21" s="84"/>
      <c r="K21" s="85"/>
      <c r="L21" s="85"/>
      <c r="M21" s="85"/>
      <c r="N21" s="86"/>
      <c r="O21" s="87"/>
      <c r="P21" s="430"/>
      <c r="Q21" s="428"/>
      <c r="R21" s="425"/>
      <c r="S21" s="425"/>
      <c r="T21" s="425"/>
      <c r="U21" s="425"/>
      <c r="V21" s="425"/>
      <c r="W21" s="425"/>
      <c r="X21" s="425"/>
      <c r="Y21" s="425"/>
      <c r="Z21" s="425"/>
    </row>
    <row r="22" spans="1:26" ht="19.5" thickBot="1">
      <c r="A22" s="427">
        <v>10</v>
      </c>
      <c r="B22" s="88" t="s">
        <v>27</v>
      </c>
      <c r="C22" s="89" t="s">
        <v>28</v>
      </c>
      <c r="D22" s="90"/>
      <c r="E22" s="91">
        <f aca="true" t="shared" si="0" ref="E22:J22">+E23+E25+E36+E37</f>
        <v>0</v>
      </c>
      <c r="F22" s="91">
        <f t="shared" si="0"/>
        <v>1960</v>
      </c>
      <c r="G22" s="92">
        <f t="shared" si="0"/>
        <v>1960</v>
      </c>
      <c r="H22" s="93">
        <f t="shared" si="0"/>
        <v>0</v>
      </c>
      <c r="I22" s="93">
        <f t="shared" si="0"/>
        <v>0</v>
      </c>
      <c r="J22" s="94">
        <f t="shared" si="0"/>
        <v>0</v>
      </c>
      <c r="K22" s="95">
        <f>+K23+K25+K35+K36+K37</f>
        <v>0</v>
      </c>
      <c r="L22" s="95">
        <f>+L23+L25+L35+L36+L37</f>
        <v>0</v>
      </c>
      <c r="M22" s="95">
        <f>+M23+M25+M35+M36</f>
        <v>0</v>
      </c>
      <c r="N22" s="96"/>
      <c r="O22" s="97" t="s">
        <v>28</v>
      </c>
      <c r="P22" s="431"/>
      <c r="Q22" s="428"/>
      <c r="R22" s="425"/>
      <c r="S22" s="425"/>
      <c r="T22" s="425"/>
      <c r="U22" s="425"/>
      <c r="V22" s="425"/>
      <c r="W22" s="425"/>
      <c r="X22" s="425"/>
      <c r="Y22" s="425"/>
      <c r="Z22" s="425"/>
    </row>
    <row r="23" spans="1:26" ht="16.5" thickTop="1">
      <c r="A23" s="427">
        <v>15</v>
      </c>
      <c r="B23" s="98" t="s">
        <v>29</v>
      </c>
      <c r="C23" s="98" t="s">
        <v>30</v>
      </c>
      <c r="D23" s="98"/>
      <c r="E23" s="99">
        <f>'[1]OTCHET'!E22+'[1]OTCHET'!E28+'[1]OTCHET'!E33+'[1]OTCHET'!E39+'[1]OTCHET'!E47+'[1]OTCHET'!E52+'[1]OTCHET'!E58+'[1]OTCHET'!E61+'[1]OTCHET'!E64+'[1]OTCHET'!E65+'[1]OTCHET'!E72+'[1]OTCHET'!E73</f>
        <v>0</v>
      </c>
      <c r="F23" s="99">
        <f aca="true" t="shared" si="1" ref="F23:F88">+G23+H23+I23+J23</f>
        <v>0</v>
      </c>
      <c r="G23" s="100">
        <f>'[1]OTCHET'!G22+'[1]OTCHET'!G28+'[1]OTCHET'!G33+'[1]OTCHET'!G39+'[1]OTCHET'!G47+'[1]OTCHET'!G52+'[1]OTCHET'!G58+'[1]OTCHET'!G61+'[1]OTCHET'!G64+'[1]OTCHET'!G65+'[1]OTCHET'!G72+'[1]OTCHET'!G73</f>
        <v>0</v>
      </c>
      <c r="H23" s="101">
        <f>'[1]OTCHET'!H22+'[1]OTCHET'!H28+'[1]OTCHET'!H33+'[1]OTCHET'!H39+'[1]OTCHET'!H47+'[1]OTCHET'!H52+'[1]OTCHET'!H58+'[1]OTCHET'!H61+'[1]OTCHET'!H64+'[1]OTCHET'!H65+'[1]OTCHET'!H72+'[1]OTCHET'!H73</f>
        <v>0</v>
      </c>
      <c r="I23" s="101">
        <f>'[1]OTCHET'!I22+'[1]OTCHET'!I28+'[1]OTCHET'!I33+'[1]OTCHET'!I39+'[1]OTCHET'!I47+'[1]OTCHET'!I52+'[1]OTCHET'!I58+'[1]OTCHET'!I61+'[1]OTCHET'!I64+'[1]OTCHET'!I65+'[1]OTCHET'!I72+'[1]OTCHET'!I73</f>
        <v>0</v>
      </c>
      <c r="J23" s="102">
        <f>'[1]OTCHET'!J22+'[1]OTCHET'!J28+'[1]OTCHET'!J33+'[1]OTCHET'!J39+'[1]OTCHET'!J47+'[1]OTCHET'!J52+'[1]OTCHET'!J58+'[1]OTCHET'!J61+'[1]OTCHET'!J64+'[1]OTCHET'!J65+'[1]OTCHET'!J72+'[1]OTCHET'!J73</f>
        <v>0</v>
      </c>
      <c r="K23" s="103"/>
      <c r="L23" s="103"/>
      <c r="M23" s="103"/>
      <c r="N23" s="104"/>
      <c r="O23" s="105" t="s">
        <v>30</v>
      </c>
      <c r="P23" s="432"/>
      <c r="Q23" s="428"/>
      <c r="R23" s="425"/>
      <c r="S23" s="425"/>
      <c r="T23" s="425"/>
      <c r="U23" s="425"/>
      <c r="V23" s="425"/>
      <c r="W23" s="425"/>
      <c r="X23" s="425"/>
      <c r="Y23" s="425"/>
      <c r="Z23" s="425"/>
    </row>
    <row r="24" spans="1:26" ht="16.5" customHeight="1" hidden="1">
      <c r="A24" s="427"/>
      <c r="B24" s="106" t="s">
        <v>31</v>
      </c>
      <c r="C24" s="106" t="s">
        <v>32</v>
      </c>
      <c r="D24" s="106"/>
      <c r="E24" s="107"/>
      <c r="F24" s="107">
        <f t="shared" si="1"/>
        <v>0</v>
      </c>
      <c r="G24" s="108"/>
      <c r="H24" s="109"/>
      <c r="I24" s="109"/>
      <c r="J24" s="110"/>
      <c r="K24" s="111"/>
      <c r="L24" s="111"/>
      <c r="M24" s="111"/>
      <c r="N24" s="104"/>
      <c r="O24" s="112" t="s">
        <v>32</v>
      </c>
      <c r="P24" s="432"/>
      <c r="Q24" s="428"/>
      <c r="R24" s="425"/>
      <c r="S24" s="425"/>
      <c r="T24" s="425"/>
      <c r="U24" s="425"/>
      <c r="V24" s="425"/>
      <c r="W24" s="425"/>
      <c r="X24" s="425"/>
      <c r="Y24" s="425"/>
      <c r="Z24" s="425"/>
    </row>
    <row r="25" spans="1:26" ht="16.5" thickBot="1">
      <c r="A25" s="427">
        <v>20</v>
      </c>
      <c r="B25" s="113" t="s">
        <v>33</v>
      </c>
      <c r="C25" s="113" t="s">
        <v>34</v>
      </c>
      <c r="D25" s="113"/>
      <c r="E25" s="114">
        <f>+E26+E30+E31+E32+E33</f>
        <v>0</v>
      </c>
      <c r="F25" s="114">
        <f>+F26+F30+F31+F32+F33</f>
        <v>1960</v>
      </c>
      <c r="G25" s="115">
        <f aca="true" t="shared" si="2" ref="G25:M25">+G26+G30+G31+G32+G33</f>
        <v>1960</v>
      </c>
      <c r="H25" s="116">
        <f>+H26+H30+H31+H32+H33</f>
        <v>0</v>
      </c>
      <c r="I25" s="116">
        <f>+I26+I30+I31+I32+I33</f>
        <v>0</v>
      </c>
      <c r="J25" s="117">
        <f>+J26+J30+J31+J32+J33</f>
        <v>0</v>
      </c>
      <c r="K25" s="95">
        <f t="shared" si="2"/>
        <v>0</v>
      </c>
      <c r="L25" s="95">
        <f t="shared" si="2"/>
        <v>0</v>
      </c>
      <c r="M25" s="95">
        <f t="shared" si="2"/>
        <v>0</v>
      </c>
      <c r="N25" s="104"/>
      <c r="O25" s="118" t="s">
        <v>34</v>
      </c>
      <c r="P25" s="432"/>
      <c r="Q25" s="428"/>
      <c r="R25" s="425"/>
      <c r="S25" s="425"/>
      <c r="T25" s="425"/>
      <c r="U25" s="425"/>
      <c r="V25" s="425"/>
      <c r="W25" s="425"/>
      <c r="X25" s="425"/>
      <c r="Y25" s="425"/>
      <c r="Z25" s="425"/>
    </row>
    <row r="26" spans="1:26" ht="15.75">
      <c r="A26" s="427">
        <v>25</v>
      </c>
      <c r="B26" s="119" t="s">
        <v>35</v>
      </c>
      <c r="C26" s="119" t="s">
        <v>36</v>
      </c>
      <c r="D26" s="119"/>
      <c r="E26" s="120">
        <f>'[1]OTCHET'!E74</f>
        <v>0</v>
      </c>
      <c r="F26" s="120">
        <f t="shared" si="1"/>
        <v>0</v>
      </c>
      <c r="G26" s="121">
        <f>'[1]OTCHET'!G74</f>
        <v>0</v>
      </c>
      <c r="H26" s="122">
        <f>'[1]OTCHET'!H74</f>
        <v>0</v>
      </c>
      <c r="I26" s="122">
        <f>'[1]OTCHET'!I74</f>
        <v>0</v>
      </c>
      <c r="J26" s="123">
        <f>'[1]OTCHET'!J74</f>
        <v>0</v>
      </c>
      <c r="K26" s="111"/>
      <c r="L26" s="111"/>
      <c r="M26" s="111"/>
      <c r="N26" s="104"/>
      <c r="O26" s="124" t="s">
        <v>36</v>
      </c>
      <c r="P26" s="432"/>
      <c r="Q26" s="428"/>
      <c r="R26" s="425"/>
      <c r="S26" s="425"/>
      <c r="T26" s="425"/>
      <c r="U26" s="425"/>
      <c r="V26" s="425"/>
      <c r="W26" s="425"/>
      <c r="X26" s="425"/>
      <c r="Y26" s="425"/>
      <c r="Z26" s="425"/>
    </row>
    <row r="27" spans="1:26" ht="15.75">
      <c r="A27" s="427">
        <v>26</v>
      </c>
      <c r="B27" s="125" t="s">
        <v>37</v>
      </c>
      <c r="C27" s="126" t="s">
        <v>38</v>
      </c>
      <c r="D27" s="125"/>
      <c r="E27" s="127">
        <f>'[1]OTCHET'!E75</f>
        <v>0</v>
      </c>
      <c r="F27" s="127">
        <f t="shared" si="1"/>
        <v>0</v>
      </c>
      <c r="G27" s="128">
        <f>'[1]OTCHET'!G75</f>
        <v>0</v>
      </c>
      <c r="H27" s="129">
        <f>'[1]OTCHET'!H75</f>
        <v>0</v>
      </c>
      <c r="I27" s="129">
        <f>'[1]OTCHET'!I75</f>
        <v>0</v>
      </c>
      <c r="J27" s="130">
        <f>'[1]OTCHET'!J75</f>
        <v>0</v>
      </c>
      <c r="K27" s="131"/>
      <c r="L27" s="131"/>
      <c r="M27" s="131"/>
      <c r="N27" s="104"/>
      <c r="O27" s="132" t="s">
        <v>38</v>
      </c>
      <c r="P27" s="432"/>
      <c r="Q27" s="428"/>
      <c r="R27" s="425"/>
      <c r="S27" s="425"/>
      <c r="T27" s="425"/>
      <c r="U27" s="425"/>
      <c r="V27" s="425"/>
      <c r="W27" s="425"/>
      <c r="X27" s="425"/>
      <c r="Y27" s="425"/>
      <c r="Z27" s="425"/>
    </row>
    <row r="28" spans="1:26" ht="15.75">
      <c r="A28" s="427">
        <v>30</v>
      </c>
      <c r="B28" s="133" t="s">
        <v>39</v>
      </c>
      <c r="C28" s="134" t="s">
        <v>40</v>
      </c>
      <c r="D28" s="133"/>
      <c r="E28" s="135">
        <f>'[1]OTCHET'!E77</f>
        <v>0</v>
      </c>
      <c r="F28" s="135">
        <f t="shared" si="1"/>
        <v>0</v>
      </c>
      <c r="G28" s="136">
        <f>'[1]OTCHET'!G77</f>
        <v>0</v>
      </c>
      <c r="H28" s="137">
        <f>'[1]OTCHET'!H77</f>
        <v>0</v>
      </c>
      <c r="I28" s="137">
        <f>'[1]OTCHET'!I77</f>
        <v>0</v>
      </c>
      <c r="J28" s="138">
        <f>'[1]OTCHET'!J77</f>
        <v>0</v>
      </c>
      <c r="K28" s="139"/>
      <c r="L28" s="139"/>
      <c r="M28" s="139"/>
      <c r="N28" s="104"/>
      <c r="O28" s="140" t="s">
        <v>40</v>
      </c>
      <c r="P28" s="432"/>
      <c r="Q28" s="428"/>
      <c r="R28" s="425"/>
      <c r="S28" s="425"/>
      <c r="T28" s="425"/>
      <c r="U28" s="425"/>
      <c r="V28" s="425"/>
      <c r="W28" s="425"/>
      <c r="X28" s="425"/>
      <c r="Y28" s="425"/>
      <c r="Z28" s="425"/>
    </row>
    <row r="29" spans="1:26" ht="15.75">
      <c r="A29" s="427">
        <v>35</v>
      </c>
      <c r="B29" s="141" t="s">
        <v>41</v>
      </c>
      <c r="C29" s="142" t="s">
        <v>42</v>
      </c>
      <c r="D29" s="141"/>
      <c r="E29" s="143">
        <f>+'[1]OTCHET'!E78+'[1]OTCHET'!E79</f>
        <v>0</v>
      </c>
      <c r="F29" s="143">
        <f t="shared" si="1"/>
        <v>0</v>
      </c>
      <c r="G29" s="144">
        <f>+'[1]OTCHET'!G78+'[1]OTCHET'!G79</f>
        <v>0</v>
      </c>
      <c r="H29" s="145">
        <f>+'[1]OTCHET'!H78+'[1]OTCHET'!H79</f>
        <v>0</v>
      </c>
      <c r="I29" s="145">
        <f>+'[1]OTCHET'!I78+'[1]OTCHET'!I79</f>
        <v>0</v>
      </c>
      <c r="J29" s="146">
        <f>+'[1]OTCHET'!J78+'[1]OTCHET'!J79</f>
        <v>0</v>
      </c>
      <c r="K29" s="139"/>
      <c r="L29" s="139"/>
      <c r="M29" s="139"/>
      <c r="N29" s="104"/>
      <c r="O29" s="147" t="s">
        <v>42</v>
      </c>
      <c r="P29" s="432"/>
      <c r="Q29" s="428"/>
      <c r="R29" s="425"/>
      <c r="S29" s="425"/>
      <c r="T29" s="425"/>
      <c r="U29" s="425"/>
      <c r="V29" s="425"/>
      <c r="W29" s="425"/>
      <c r="X29" s="425"/>
      <c r="Y29" s="425"/>
      <c r="Z29" s="425"/>
    </row>
    <row r="30" spans="1:26" ht="15.75">
      <c r="A30" s="427">
        <v>40</v>
      </c>
      <c r="B30" s="148" t="s">
        <v>43</v>
      </c>
      <c r="C30" s="148" t="s">
        <v>44</v>
      </c>
      <c r="D30" s="148"/>
      <c r="E30" s="149">
        <f>'[1]OTCHET'!E90+'[1]OTCHET'!E93+'[1]OTCHET'!E94</f>
        <v>0</v>
      </c>
      <c r="F30" s="149">
        <f t="shared" si="1"/>
        <v>0</v>
      </c>
      <c r="G30" s="150">
        <f>'[1]OTCHET'!G90+'[1]OTCHET'!G93+'[1]OTCHET'!G94</f>
        <v>0</v>
      </c>
      <c r="H30" s="151">
        <f>'[1]OTCHET'!H90+'[1]OTCHET'!H93+'[1]OTCHET'!H94</f>
        <v>0</v>
      </c>
      <c r="I30" s="151">
        <f>'[1]OTCHET'!I90+'[1]OTCHET'!I93+'[1]OTCHET'!I94</f>
        <v>0</v>
      </c>
      <c r="J30" s="152">
        <f>'[1]OTCHET'!J90+'[1]OTCHET'!J93+'[1]OTCHET'!J94</f>
        <v>0</v>
      </c>
      <c r="K30" s="139"/>
      <c r="L30" s="139"/>
      <c r="M30" s="139"/>
      <c r="N30" s="104"/>
      <c r="O30" s="153" t="s">
        <v>44</v>
      </c>
      <c r="P30" s="432"/>
      <c r="Q30" s="428"/>
      <c r="R30" s="425"/>
      <c r="S30" s="425"/>
      <c r="T30" s="425"/>
      <c r="U30" s="425"/>
      <c r="V30" s="425"/>
      <c r="W30" s="425"/>
      <c r="X30" s="425"/>
      <c r="Y30" s="425"/>
      <c r="Z30" s="425"/>
    </row>
    <row r="31" spans="1:26" ht="15.75">
      <c r="A31" s="427">
        <v>45</v>
      </c>
      <c r="B31" s="154" t="s">
        <v>45</v>
      </c>
      <c r="C31" s="154" t="s">
        <v>46</v>
      </c>
      <c r="D31" s="154"/>
      <c r="E31" s="155">
        <f>'[1]OTCHET'!E106</f>
        <v>0</v>
      </c>
      <c r="F31" s="155">
        <f t="shared" si="1"/>
        <v>0</v>
      </c>
      <c r="G31" s="156">
        <f>'[1]OTCHET'!G106</f>
        <v>0</v>
      </c>
      <c r="H31" s="157">
        <f>'[1]OTCHET'!H106</f>
        <v>0</v>
      </c>
      <c r="I31" s="157">
        <f>'[1]OTCHET'!I106</f>
        <v>0</v>
      </c>
      <c r="J31" s="158">
        <f>'[1]OTCHET'!J106</f>
        <v>0</v>
      </c>
      <c r="K31" s="139"/>
      <c r="L31" s="139"/>
      <c r="M31" s="139"/>
      <c r="N31" s="104"/>
      <c r="O31" s="159" t="s">
        <v>46</v>
      </c>
      <c r="P31" s="432"/>
      <c r="Q31" s="428"/>
      <c r="R31" s="425"/>
      <c r="S31" s="425"/>
      <c r="T31" s="425"/>
      <c r="U31" s="425"/>
      <c r="V31" s="425"/>
      <c r="W31" s="425"/>
      <c r="X31" s="425"/>
      <c r="Y31" s="425"/>
      <c r="Z31" s="425"/>
    </row>
    <row r="32" spans="1:26" ht="15.75">
      <c r="A32" s="427">
        <v>50</v>
      </c>
      <c r="B32" s="154" t="s">
        <v>47</v>
      </c>
      <c r="C32" s="154" t="s">
        <v>48</v>
      </c>
      <c r="D32" s="154"/>
      <c r="E32" s="155">
        <f>'[1]OTCHET'!E110+'[1]OTCHET'!E119+'[1]OTCHET'!E135+'[1]OTCHET'!E136</f>
        <v>0</v>
      </c>
      <c r="F32" s="155">
        <f t="shared" si="1"/>
        <v>1960</v>
      </c>
      <c r="G32" s="156">
        <f>'[1]OTCHET'!G110+'[1]OTCHET'!G119+'[1]OTCHET'!G135+'[1]OTCHET'!G136</f>
        <v>1960</v>
      </c>
      <c r="H32" s="157">
        <f>'[1]OTCHET'!H110+'[1]OTCHET'!H119+'[1]OTCHET'!H135+'[1]OTCHET'!H136</f>
        <v>0</v>
      </c>
      <c r="I32" s="157">
        <f>'[1]OTCHET'!I110+'[1]OTCHET'!I119+'[1]OTCHET'!I135+'[1]OTCHET'!I136</f>
        <v>0</v>
      </c>
      <c r="J32" s="158">
        <f>'[1]OTCHET'!J110+'[1]OTCHET'!J119+'[1]OTCHET'!J135+'[1]OTCHET'!J136</f>
        <v>0</v>
      </c>
      <c r="K32" s="160"/>
      <c r="L32" s="160"/>
      <c r="M32" s="160"/>
      <c r="N32" s="104"/>
      <c r="O32" s="159" t="s">
        <v>48</v>
      </c>
      <c r="P32" s="432"/>
      <c r="Q32" s="428"/>
      <c r="R32" s="425"/>
      <c r="S32" s="425"/>
      <c r="T32" s="425"/>
      <c r="U32" s="425"/>
      <c r="V32" s="425"/>
      <c r="W32" s="425"/>
      <c r="X32" s="425"/>
      <c r="Y32" s="425"/>
      <c r="Z32" s="425"/>
    </row>
    <row r="33" spans="1:26" ht="16.5" thickBot="1">
      <c r="A33" s="427">
        <v>51</v>
      </c>
      <c r="B33" s="161" t="s">
        <v>49</v>
      </c>
      <c r="C33" s="162" t="s">
        <v>50</v>
      </c>
      <c r="D33" s="161"/>
      <c r="E33" s="107">
        <f>'[1]OTCHET'!E123</f>
        <v>0</v>
      </c>
      <c r="F33" s="107">
        <f t="shared" si="1"/>
        <v>0</v>
      </c>
      <c r="G33" s="108">
        <f>'[1]OTCHET'!G123</f>
        <v>0</v>
      </c>
      <c r="H33" s="109">
        <f>'[1]OTCHET'!H123</f>
        <v>0</v>
      </c>
      <c r="I33" s="109">
        <f>'[1]OTCHET'!I123</f>
        <v>0</v>
      </c>
      <c r="J33" s="110">
        <f>'[1]OTCHET'!J123</f>
        <v>0</v>
      </c>
      <c r="K33" s="160"/>
      <c r="L33" s="160"/>
      <c r="M33" s="160"/>
      <c r="N33" s="104"/>
      <c r="O33" s="112" t="s">
        <v>50</v>
      </c>
      <c r="P33" s="432"/>
      <c r="Q33" s="428"/>
      <c r="R33" s="425"/>
      <c r="S33" s="425"/>
      <c r="T33" s="425"/>
      <c r="U33" s="425"/>
      <c r="V33" s="425"/>
      <c r="W33" s="425"/>
      <c r="X33" s="425"/>
      <c r="Y33" s="425"/>
      <c r="Z33" s="425"/>
    </row>
    <row r="34" spans="1:26" ht="16.5" customHeight="1" hidden="1">
      <c r="A34" s="427">
        <v>52</v>
      </c>
      <c r="B34" s="163"/>
      <c r="C34" s="164"/>
      <c r="D34" s="164"/>
      <c r="E34" s="165"/>
      <c r="F34" s="165">
        <f t="shared" si="1"/>
        <v>0</v>
      </c>
      <c r="G34" s="166"/>
      <c r="H34" s="167"/>
      <c r="I34" s="167"/>
      <c r="J34" s="168"/>
      <c r="K34" s="160"/>
      <c r="L34" s="160"/>
      <c r="M34" s="160"/>
      <c r="N34" s="104"/>
      <c r="O34" s="169"/>
      <c r="P34" s="432"/>
      <c r="Q34" s="428"/>
      <c r="R34" s="425"/>
      <c r="S34" s="425"/>
      <c r="T34" s="425"/>
      <c r="U34" s="425"/>
      <c r="V34" s="425"/>
      <c r="W34" s="425"/>
      <c r="X34" s="425"/>
      <c r="Y34" s="425"/>
      <c r="Z34" s="425"/>
    </row>
    <row r="35" spans="1:26" ht="16.5" customHeight="1" hidden="1">
      <c r="A35" s="427"/>
      <c r="B35" s="170"/>
      <c r="C35" s="170"/>
      <c r="D35" s="170"/>
      <c r="E35" s="171"/>
      <c r="F35" s="171">
        <f t="shared" si="1"/>
        <v>0</v>
      </c>
      <c r="G35" s="172"/>
      <c r="H35" s="173"/>
      <c r="I35" s="173"/>
      <c r="J35" s="174"/>
      <c r="K35" s="175"/>
      <c r="L35" s="175"/>
      <c r="M35" s="175"/>
      <c r="N35" s="104"/>
      <c r="O35" s="176"/>
      <c r="P35" s="432"/>
      <c r="Q35" s="428"/>
      <c r="R35" s="425"/>
      <c r="S35" s="425"/>
      <c r="T35" s="425"/>
      <c r="U35" s="425"/>
      <c r="V35" s="425"/>
      <c r="W35" s="425"/>
      <c r="X35" s="425"/>
      <c r="Y35" s="425"/>
      <c r="Z35" s="425"/>
    </row>
    <row r="36" spans="1:26" ht="16.5" thickBot="1">
      <c r="A36" s="427">
        <v>60</v>
      </c>
      <c r="B36" s="177" t="s">
        <v>51</v>
      </c>
      <c r="C36" s="177" t="s">
        <v>52</v>
      </c>
      <c r="D36" s="177"/>
      <c r="E36" s="178">
        <f>+'[1]OTCHET'!E137</f>
        <v>0</v>
      </c>
      <c r="F36" s="178">
        <f t="shared" si="1"/>
        <v>0</v>
      </c>
      <c r="G36" s="179">
        <f>+'[1]OTCHET'!G137</f>
        <v>0</v>
      </c>
      <c r="H36" s="180">
        <f>+'[1]OTCHET'!H137</f>
        <v>0</v>
      </c>
      <c r="I36" s="180">
        <f>+'[1]OTCHET'!I137</f>
        <v>0</v>
      </c>
      <c r="J36" s="181">
        <f>+'[1]OTCHET'!J137</f>
        <v>0</v>
      </c>
      <c r="K36" s="182"/>
      <c r="L36" s="182"/>
      <c r="M36" s="182"/>
      <c r="N36" s="183"/>
      <c r="O36" s="184" t="s">
        <v>52</v>
      </c>
      <c r="P36" s="432"/>
      <c r="Q36" s="428"/>
      <c r="R36" s="425"/>
      <c r="S36" s="425"/>
      <c r="T36" s="425"/>
      <c r="U36" s="425"/>
      <c r="V36" s="425"/>
      <c r="W36" s="425"/>
      <c r="X36" s="425"/>
      <c r="Y36" s="425"/>
      <c r="Z36" s="425"/>
    </row>
    <row r="37" spans="1:26" ht="15.75">
      <c r="A37" s="427">
        <v>65</v>
      </c>
      <c r="B37" s="185" t="s">
        <v>53</v>
      </c>
      <c r="C37" s="185" t="s">
        <v>54</v>
      </c>
      <c r="D37" s="185"/>
      <c r="E37" s="186">
        <f>'[1]OTCHET'!E140+'[1]OTCHET'!E149+'[1]OTCHET'!E158</f>
        <v>0</v>
      </c>
      <c r="F37" s="186">
        <f t="shared" si="1"/>
        <v>0</v>
      </c>
      <c r="G37" s="187">
        <f>'[1]OTCHET'!G140+'[1]OTCHET'!G149+'[1]OTCHET'!G158</f>
        <v>0</v>
      </c>
      <c r="H37" s="188">
        <f>'[1]OTCHET'!H140+'[1]OTCHET'!H149+'[1]OTCHET'!H158</f>
        <v>0</v>
      </c>
      <c r="I37" s="188">
        <f>'[1]OTCHET'!I140+'[1]OTCHET'!I149+'[1]OTCHET'!I158</f>
        <v>0</v>
      </c>
      <c r="J37" s="189">
        <f>'[1]OTCHET'!J140+'[1]OTCHET'!J149+'[1]OTCHET'!J158</f>
        <v>0</v>
      </c>
      <c r="K37" s="190"/>
      <c r="L37" s="190"/>
      <c r="M37" s="190"/>
      <c r="N37" s="183"/>
      <c r="O37" s="191" t="s">
        <v>54</v>
      </c>
      <c r="P37" s="432"/>
      <c r="Q37" s="433"/>
      <c r="R37" s="425"/>
      <c r="S37" s="425"/>
      <c r="T37" s="425"/>
      <c r="U37" s="425"/>
      <c r="V37" s="425"/>
      <c r="W37" s="425"/>
      <c r="X37" s="425"/>
      <c r="Y37" s="425"/>
      <c r="Z37" s="425"/>
    </row>
    <row r="38" spans="1:26" ht="19.5" thickBot="1">
      <c r="A38" s="5">
        <v>70</v>
      </c>
      <c r="B38" s="192" t="s">
        <v>55</v>
      </c>
      <c r="C38" s="193" t="s">
        <v>56</v>
      </c>
      <c r="D38" s="194"/>
      <c r="E38" s="195">
        <f aca="true" t="shared" si="3" ref="E38:J38">E39+E43+E44+E46+SUM(E48:E52)+E55</f>
        <v>4797400</v>
      </c>
      <c r="F38" s="195">
        <f t="shared" si="3"/>
        <v>3729855</v>
      </c>
      <c r="G38" s="196">
        <f t="shared" si="3"/>
        <v>2988676</v>
      </c>
      <c r="H38" s="197">
        <f t="shared" si="3"/>
        <v>0</v>
      </c>
      <c r="I38" s="197">
        <f t="shared" si="3"/>
        <v>9662</v>
      </c>
      <c r="J38" s="198">
        <f t="shared" si="3"/>
        <v>731517</v>
      </c>
      <c r="K38" s="199">
        <f>SUM(K40:K54)-K45-K47-K53</f>
        <v>0</v>
      </c>
      <c r="L38" s="199">
        <f>SUM(L40:L54)-L45-L47-L53</f>
        <v>0</v>
      </c>
      <c r="M38" s="199">
        <f>SUM(M40:M53)-M45-M52</f>
        <v>0</v>
      </c>
      <c r="N38" s="104"/>
      <c r="O38" s="200" t="s">
        <v>56</v>
      </c>
      <c r="P38" s="434"/>
      <c r="Q38" s="435"/>
      <c r="R38" s="436"/>
      <c r="S38" s="436"/>
      <c r="T38" s="436"/>
      <c r="U38" s="436"/>
      <c r="V38" s="436"/>
      <c r="W38" s="436"/>
      <c r="X38" s="437"/>
      <c r="Y38" s="436"/>
      <c r="Z38" s="436"/>
    </row>
    <row r="39" spans="1:26" ht="17.25" thickBot="1" thickTop="1">
      <c r="A39" s="5">
        <v>75</v>
      </c>
      <c r="B39" s="201" t="s">
        <v>57</v>
      </c>
      <c r="C39" s="202" t="s">
        <v>58</v>
      </c>
      <c r="D39" s="201"/>
      <c r="E39" s="203">
        <f aca="true" t="shared" si="4" ref="E39:J39">SUM(E40:E42)</f>
        <v>3687400</v>
      </c>
      <c r="F39" s="203">
        <f t="shared" si="4"/>
        <v>2870193</v>
      </c>
      <c r="G39" s="204">
        <f t="shared" si="4"/>
        <v>2138676</v>
      </c>
      <c r="H39" s="205">
        <f t="shared" si="4"/>
        <v>0</v>
      </c>
      <c r="I39" s="205">
        <f t="shared" si="4"/>
        <v>0</v>
      </c>
      <c r="J39" s="206">
        <f t="shared" si="4"/>
        <v>731517</v>
      </c>
      <c r="K39" s="111"/>
      <c r="L39" s="111"/>
      <c r="M39" s="111"/>
      <c r="N39" s="207"/>
      <c r="O39" s="105" t="s">
        <v>59</v>
      </c>
      <c r="P39" s="434"/>
      <c r="Q39" s="435"/>
      <c r="R39" s="436"/>
      <c r="S39" s="436"/>
      <c r="T39" s="436"/>
      <c r="U39" s="436"/>
      <c r="V39" s="436"/>
      <c r="W39" s="436"/>
      <c r="X39" s="437"/>
      <c r="Y39" s="436"/>
      <c r="Z39" s="436"/>
    </row>
    <row r="40" spans="1:26" ht="15.75">
      <c r="A40" s="5">
        <v>75</v>
      </c>
      <c r="B40" s="208" t="s">
        <v>60</v>
      </c>
      <c r="C40" s="209" t="s">
        <v>58</v>
      </c>
      <c r="D40" s="210"/>
      <c r="E40" s="211">
        <f>'[1]OTCHET'!E187</f>
        <v>2806400</v>
      </c>
      <c r="F40" s="211">
        <f t="shared" si="1"/>
        <v>2382142</v>
      </c>
      <c r="G40" s="212">
        <f>'[1]OTCHET'!G187</f>
        <v>2082054</v>
      </c>
      <c r="H40" s="213">
        <f>'[1]OTCHET'!H187</f>
        <v>0</v>
      </c>
      <c r="I40" s="213">
        <f>'[1]OTCHET'!I187</f>
        <v>0</v>
      </c>
      <c r="J40" s="214">
        <f>'[1]OTCHET'!J187</f>
        <v>300088</v>
      </c>
      <c r="K40" s="111"/>
      <c r="L40" s="111"/>
      <c r="M40" s="111"/>
      <c r="N40" s="207"/>
      <c r="O40" s="215" t="s">
        <v>58</v>
      </c>
      <c r="P40" s="434"/>
      <c r="Q40" s="435"/>
      <c r="R40" s="436"/>
      <c r="S40" s="436"/>
      <c r="T40" s="436"/>
      <c r="U40" s="436"/>
      <c r="V40" s="436"/>
      <c r="W40" s="436"/>
      <c r="X40" s="437"/>
      <c r="Y40" s="436"/>
      <c r="Z40" s="436"/>
    </row>
    <row r="41" spans="1:26" ht="15.75">
      <c r="A41" s="5">
        <v>80</v>
      </c>
      <c r="B41" s="216" t="s">
        <v>61</v>
      </c>
      <c r="C41" s="217" t="s">
        <v>62</v>
      </c>
      <c r="D41" s="218"/>
      <c r="E41" s="219">
        <f>'[1]OTCHET'!E190</f>
        <v>356000</v>
      </c>
      <c r="F41" s="219">
        <f t="shared" si="1"/>
        <v>60073</v>
      </c>
      <c r="G41" s="220">
        <f>'[1]OTCHET'!G190</f>
        <v>56622</v>
      </c>
      <c r="H41" s="221">
        <f>'[1]OTCHET'!H190</f>
        <v>0</v>
      </c>
      <c r="I41" s="221">
        <f>'[1]OTCHET'!I190</f>
        <v>0</v>
      </c>
      <c r="J41" s="222">
        <f>'[1]OTCHET'!J190</f>
        <v>3451</v>
      </c>
      <c r="K41" s="139"/>
      <c r="L41" s="139"/>
      <c r="M41" s="139"/>
      <c r="N41" s="207"/>
      <c r="O41" s="159" t="s">
        <v>62</v>
      </c>
      <c r="P41" s="434"/>
      <c r="Q41" s="435"/>
      <c r="R41" s="436"/>
      <c r="S41" s="436"/>
      <c r="T41" s="436"/>
      <c r="U41" s="436"/>
      <c r="V41" s="436"/>
      <c r="W41" s="436"/>
      <c r="X41" s="437"/>
      <c r="Y41" s="436"/>
      <c r="Z41" s="436"/>
    </row>
    <row r="42" spans="1:26" ht="15.75">
      <c r="A42" s="5">
        <v>85</v>
      </c>
      <c r="B42" s="223" t="s">
        <v>63</v>
      </c>
      <c r="C42" s="224" t="s">
        <v>64</v>
      </c>
      <c r="D42" s="225"/>
      <c r="E42" s="226">
        <f>+'[1]OTCHET'!E196+'[1]OTCHET'!E204</f>
        <v>525000</v>
      </c>
      <c r="F42" s="226">
        <f t="shared" si="1"/>
        <v>427978</v>
      </c>
      <c r="G42" s="227">
        <f>+'[1]OTCHET'!G196+'[1]OTCHET'!G204</f>
        <v>0</v>
      </c>
      <c r="H42" s="228">
        <f>+'[1]OTCHET'!H196+'[1]OTCHET'!H204</f>
        <v>0</v>
      </c>
      <c r="I42" s="228">
        <f>+'[1]OTCHET'!I196+'[1]OTCHET'!I204</f>
        <v>0</v>
      </c>
      <c r="J42" s="229">
        <f>+'[1]OTCHET'!J196+'[1]OTCHET'!J204</f>
        <v>427978</v>
      </c>
      <c r="K42" s="139"/>
      <c r="L42" s="139"/>
      <c r="M42" s="139"/>
      <c r="N42" s="207"/>
      <c r="O42" s="159" t="s">
        <v>64</v>
      </c>
      <c r="P42" s="434"/>
      <c r="Q42" s="435"/>
      <c r="R42" s="436"/>
      <c r="S42" s="436"/>
      <c r="T42" s="436"/>
      <c r="U42" s="436"/>
      <c r="V42" s="436"/>
      <c r="W42" s="436"/>
      <c r="X42" s="437"/>
      <c r="Y42" s="436"/>
      <c r="Z42" s="436"/>
    </row>
    <row r="43" spans="1:26" ht="15.75">
      <c r="A43" s="5">
        <v>90</v>
      </c>
      <c r="B43" s="230" t="s">
        <v>65</v>
      </c>
      <c r="C43" s="231" t="s">
        <v>66</v>
      </c>
      <c r="D43" s="230"/>
      <c r="E43" s="232">
        <f>+'[1]OTCHET'!E205+'[1]OTCHET'!E223+'[1]OTCHET'!E271</f>
        <v>1030000</v>
      </c>
      <c r="F43" s="232">
        <f t="shared" si="1"/>
        <v>784086</v>
      </c>
      <c r="G43" s="233">
        <f>+'[1]OTCHET'!G205+'[1]OTCHET'!G223+'[1]OTCHET'!G271</f>
        <v>774424</v>
      </c>
      <c r="H43" s="234">
        <f>+'[1]OTCHET'!H205+'[1]OTCHET'!H223+'[1]OTCHET'!H271</f>
        <v>0</v>
      </c>
      <c r="I43" s="234">
        <f>+'[1]OTCHET'!I205+'[1]OTCHET'!I223+'[1]OTCHET'!I271</f>
        <v>9662</v>
      </c>
      <c r="J43" s="235">
        <f>+'[1]OTCHET'!J205+'[1]OTCHET'!J223+'[1]OTCHET'!J271</f>
        <v>0</v>
      </c>
      <c r="K43" s="139"/>
      <c r="L43" s="139"/>
      <c r="M43" s="139"/>
      <c r="N43" s="207"/>
      <c r="O43" s="159" t="s">
        <v>66</v>
      </c>
      <c r="P43" s="434"/>
      <c r="Q43" s="435"/>
      <c r="R43" s="436"/>
      <c r="S43" s="436"/>
      <c r="T43" s="436"/>
      <c r="U43" s="436"/>
      <c r="V43" s="436"/>
      <c r="W43" s="436"/>
      <c r="X43" s="437"/>
      <c r="Y43" s="436"/>
      <c r="Z43" s="436"/>
    </row>
    <row r="44" spans="1:26" ht="15.75">
      <c r="A44" s="5">
        <v>95</v>
      </c>
      <c r="B44" s="236" t="s">
        <v>67</v>
      </c>
      <c r="C44" s="106" t="s">
        <v>68</v>
      </c>
      <c r="D44" s="236"/>
      <c r="E44" s="107">
        <f>+'[1]OTCHET'!E227+'[1]OTCHET'!E233+'[1]OTCHET'!E236+'[1]OTCHET'!E237+'[1]OTCHET'!E238+'[1]OTCHET'!E239+'[1]OTCHET'!E240</f>
        <v>0</v>
      </c>
      <c r="F44" s="107">
        <f t="shared" si="1"/>
        <v>0</v>
      </c>
      <c r="G44" s="108">
        <f>+'[1]OTCHET'!G227+'[1]OTCHET'!G233+'[1]OTCHET'!G236+'[1]OTCHET'!G237+'[1]OTCHET'!G238+'[1]OTCHET'!G239+'[1]OTCHET'!G240</f>
        <v>0</v>
      </c>
      <c r="H44" s="109">
        <f>+'[1]OTCHET'!H227+'[1]OTCHET'!H233+'[1]OTCHET'!H236+'[1]OTCHET'!H237+'[1]OTCHET'!H238+'[1]OTCHET'!H239+'[1]OTCHET'!H240</f>
        <v>0</v>
      </c>
      <c r="I44" s="109">
        <f>+'[1]OTCHET'!I227+'[1]OTCHET'!I233+'[1]OTCHET'!I236+'[1]OTCHET'!I237+'[1]OTCHET'!I238+'[1]OTCHET'!I239+'[1]OTCHET'!I240</f>
        <v>0</v>
      </c>
      <c r="J44" s="110">
        <f>+'[1]OTCHET'!J227+'[1]OTCHET'!J233+'[1]OTCHET'!J236+'[1]OTCHET'!J237+'[1]OTCHET'!J238+'[1]OTCHET'!J239+'[1]OTCHET'!J240</f>
        <v>0</v>
      </c>
      <c r="K44" s="139"/>
      <c r="L44" s="139"/>
      <c r="M44" s="139"/>
      <c r="N44" s="207"/>
      <c r="O44" s="112" t="s">
        <v>68</v>
      </c>
      <c r="P44" s="434"/>
      <c r="Q44" s="435"/>
      <c r="R44" s="436"/>
      <c r="S44" s="436"/>
      <c r="T44" s="436"/>
      <c r="U44" s="436"/>
      <c r="V44" s="436"/>
      <c r="W44" s="436"/>
      <c r="X44" s="437"/>
      <c r="Y44" s="436"/>
      <c r="Z44" s="436"/>
    </row>
    <row r="45" spans="1:26" ht="15.75">
      <c r="A45" s="5">
        <v>100</v>
      </c>
      <c r="B45" s="237" t="s">
        <v>69</v>
      </c>
      <c r="C45" s="237" t="s">
        <v>70</v>
      </c>
      <c r="D45" s="237"/>
      <c r="E45" s="238">
        <f>+'[1]OTCHET'!E236+'[1]OTCHET'!E237+'[1]OTCHET'!E238+'[1]OTCHET'!E239+'[1]OTCHET'!E243+'[1]OTCHET'!E244+'[1]OTCHET'!E248</f>
        <v>0</v>
      </c>
      <c r="F45" s="238">
        <f t="shared" si="1"/>
        <v>0</v>
      </c>
      <c r="G45" s="239">
        <f>+'[1]OTCHET'!G236+'[1]OTCHET'!G237+'[1]OTCHET'!G238+'[1]OTCHET'!G239+'[1]OTCHET'!G243+'[1]OTCHET'!G244+'[1]OTCHET'!G248</f>
        <v>0</v>
      </c>
      <c r="H45" s="240">
        <f>+'[1]OTCHET'!H236+'[1]OTCHET'!H237+'[1]OTCHET'!H238+'[1]OTCHET'!H239+'[1]OTCHET'!H243+'[1]OTCHET'!H244+'[1]OTCHET'!H248</f>
        <v>0</v>
      </c>
      <c r="I45" s="241">
        <f>+'[1]OTCHET'!I236+'[1]OTCHET'!I237+'[1]OTCHET'!I238+'[1]OTCHET'!I239+'[1]OTCHET'!I243+'[1]OTCHET'!I244+'[1]OTCHET'!I248</f>
        <v>0</v>
      </c>
      <c r="J45" s="242">
        <f>+'[1]OTCHET'!J236+'[1]OTCHET'!J237+'[1]OTCHET'!J238+'[1]OTCHET'!J239+'[1]OTCHET'!J243+'[1]OTCHET'!J244+'[1]OTCHET'!J248</f>
        <v>0</v>
      </c>
      <c r="K45" s="139"/>
      <c r="L45" s="139"/>
      <c r="M45" s="139"/>
      <c r="N45" s="207"/>
      <c r="O45" s="243" t="s">
        <v>70</v>
      </c>
      <c r="P45" s="434"/>
      <c r="Q45" s="435"/>
      <c r="R45" s="436"/>
      <c r="S45" s="436"/>
      <c r="T45" s="436"/>
      <c r="U45" s="436"/>
      <c r="V45" s="436"/>
      <c r="W45" s="436"/>
      <c r="X45" s="437"/>
      <c r="Y45" s="436"/>
      <c r="Z45" s="436"/>
    </row>
    <row r="46" spans="1:26" ht="15.75">
      <c r="A46" s="5">
        <v>105</v>
      </c>
      <c r="B46" s="230" t="s">
        <v>71</v>
      </c>
      <c r="C46" s="231" t="s">
        <v>72</v>
      </c>
      <c r="D46" s="230"/>
      <c r="E46" s="232">
        <f>+'[1]OTCHET'!E255+'[1]OTCHET'!E256+'[1]OTCHET'!E257+'[1]OTCHET'!E258</f>
        <v>0</v>
      </c>
      <c r="F46" s="232">
        <f t="shared" si="1"/>
        <v>0</v>
      </c>
      <c r="G46" s="233">
        <f>+'[1]OTCHET'!G255+'[1]OTCHET'!G256+'[1]OTCHET'!G257+'[1]OTCHET'!G258</f>
        <v>0</v>
      </c>
      <c r="H46" s="234">
        <f>+'[1]OTCHET'!H255+'[1]OTCHET'!H256+'[1]OTCHET'!H257+'[1]OTCHET'!H258</f>
        <v>0</v>
      </c>
      <c r="I46" s="234">
        <f>+'[1]OTCHET'!I255+'[1]OTCHET'!I256+'[1]OTCHET'!I257+'[1]OTCHET'!I258</f>
        <v>0</v>
      </c>
      <c r="J46" s="235">
        <f>+'[1]OTCHET'!J255+'[1]OTCHET'!J256+'[1]OTCHET'!J257+'[1]OTCHET'!J258</f>
        <v>0</v>
      </c>
      <c r="K46" s="139"/>
      <c r="L46" s="139"/>
      <c r="M46" s="139"/>
      <c r="N46" s="207"/>
      <c r="O46" s="215" t="s">
        <v>72</v>
      </c>
      <c r="P46" s="434"/>
      <c r="Q46" s="435"/>
      <c r="R46" s="436"/>
      <c r="S46" s="436"/>
      <c r="T46" s="436"/>
      <c r="U46" s="436"/>
      <c r="V46" s="436"/>
      <c r="W46" s="436"/>
      <c r="X46" s="437"/>
      <c r="Y46" s="436"/>
      <c r="Z46" s="436"/>
    </row>
    <row r="47" spans="1:26" ht="15.75">
      <c r="A47" s="5">
        <v>106</v>
      </c>
      <c r="B47" s="237" t="s">
        <v>73</v>
      </c>
      <c r="C47" s="237" t="s">
        <v>74</v>
      </c>
      <c r="D47" s="237"/>
      <c r="E47" s="238">
        <f>+'[1]OTCHET'!E256</f>
        <v>0</v>
      </c>
      <c r="F47" s="238">
        <f t="shared" si="1"/>
        <v>0</v>
      </c>
      <c r="G47" s="239">
        <f>+'[1]OTCHET'!G256</f>
        <v>0</v>
      </c>
      <c r="H47" s="240">
        <f>+'[1]OTCHET'!H256</f>
        <v>0</v>
      </c>
      <c r="I47" s="241">
        <f>+'[1]OTCHET'!I256</f>
        <v>0</v>
      </c>
      <c r="J47" s="242">
        <f>+'[1]OTCHET'!J256</f>
        <v>0</v>
      </c>
      <c r="K47" s="139"/>
      <c r="L47" s="139"/>
      <c r="M47" s="139"/>
      <c r="N47" s="207"/>
      <c r="O47" s="243" t="s">
        <v>74</v>
      </c>
      <c r="P47" s="434"/>
      <c r="Q47" s="435"/>
      <c r="R47" s="436"/>
      <c r="S47" s="436"/>
      <c r="T47" s="436"/>
      <c r="U47" s="436"/>
      <c r="V47" s="436"/>
      <c r="W47" s="436"/>
      <c r="X47" s="437"/>
      <c r="Y47" s="436"/>
      <c r="Z47" s="436"/>
    </row>
    <row r="48" spans="1:26" ht="15.75">
      <c r="A48" s="5">
        <v>107</v>
      </c>
      <c r="B48" s="244" t="s">
        <v>75</v>
      </c>
      <c r="C48" s="244" t="s">
        <v>76</v>
      </c>
      <c r="D48" s="245"/>
      <c r="E48" s="155">
        <f>+'[1]OTCHET'!E265+'[1]OTCHET'!E269+'[1]OTCHET'!E270</f>
        <v>0</v>
      </c>
      <c r="F48" s="155">
        <f t="shared" si="1"/>
        <v>0</v>
      </c>
      <c r="G48" s="150">
        <f>+'[1]OTCHET'!G265+'[1]OTCHET'!G269+'[1]OTCHET'!G270</f>
        <v>0</v>
      </c>
      <c r="H48" s="151">
        <f>+'[1]OTCHET'!H265+'[1]OTCHET'!H269+'[1]OTCHET'!H270</f>
        <v>0</v>
      </c>
      <c r="I48" s="151">
        <f>+'[1]OTCHET'!I265+'[1]OTCHET'!I269+'[1]OTCHET'!I270</f>
        <v>0</v>
      </c>
      <c r="J48" s="152">
        <f>+'[1]OTCHET'!J265+'[1]OTCHET'!J269+'[1]OTCHET'!J270</f>
        <v>0</v>
      </c>
      <c r="K48" s="139"/>
      <c r="L48" s="139"/>
      <c r="M48" s="139"/>
      <c r="N48" s="207"/>
      <c r="O48" s="159" t="s">
        <v>77</v>
      </c>
      <c r="P48" s="434"/>
      <c r="Q48" s="435"/>
      <c r="R48" s="436"/>
      <c r="S48" s="436"/>
      <c r="T48" s="436"/>
      <c r="U48" s="436"/>
      <c r="V48" s="436"/>
      <c r="W48" s="436"/>
      <c r="X48" s="437"/>
      <c r="Y48" s="436"/>
      <c r="Z48" s="436"/>
    </row>
    <row r="49" spans="1:26" ht="15.75">
      <c r="A49" s="5">
        <v>108</v>
      </c>
      <c r="B49" s="244" t="s">
        <v>78</v>
      </c>
      <c r="C49" s="244" t="s">
        <v>79</v>
      </c>
      <c r="D49" s="245"/>
      <c r="E49" s="155">
        <f>'[1]OTCHET'!E275+'[1]OTCHET'!E276+'[1]OTCHET'!E284+'[1]OTCHET'!E287</f>
        <v>80000</v>
      </c>
      <c r="F49" s="155">
        <f t="shared" si="1"/>
        <v>75576</v>
      </c>
      <c r="G49" s="156">
        <f>'[1]OTCHET'!G275+'[1]OTCHET'!G276+'[1]OTCHET'!G284+'[1]OTCHET'!G287</f>
        <v>75576</v>
      </c>
      <c r="H49" s="157">
        <f>'[1]OTCHET'!H275+'[1]OTCHET'!H276+'[1]OTCHET'!H284+'[1]OTCHET'!H287</f>
        <v>0</v>
      </c>
      <c r="I49" s="157">
        <f>'[1]OTCHET'!I275+'[1]OTCHET'!I276+'[1]OTCHET'!I284+'[1]OTCHET'!I287</f>
        <v>0</v>
      </c>
      <c r="J49" s="158">
        <f>'[1]OTCHET'!J275+'[1]OTCHET'!J276+'[1]OTCHET'!J284+'[1]OTCHET'!J287</f>
        <v>0</v>
      </c>
      <c r="K49" s="139"/>
      <c r="L49" s="139"/>
      <c r="M49" s="139"/>
      <c r="N49" s="207"/>
      <c r="O49" s="159" t="s">
        <v>79</v>
      </c>
      <c r="P49" s="434"/>
      <c r="Q49" s="435"/>
      <c r="R49" s="436"/>
      <c r="S49" s="436"/>
      <c r="T49" s="436"/>
      <c r="U49" s="436"/>
      <c r="V49" s="436"/>
      <c r="W49" s="436"/>
      <c r="X49" s="437"/>
      <c r="Y49" s="436"/>
      <c r="Z49" s="436"/>
    </row>
    <row r="50" spans="1:26" ht="15.75">
      <c r="A50" s="5">
        <v>110</v>
      </c>
      <c r="B50" s="244" t="s">
        <v>80</v>
      </c>
      <c r="C50" s="244" t="s">
        <v>81</v>
      </c>
      <c r="D50" s="244"/>
      <c r="E50" s="155">
        <f>+'[1]OTCHET'!E288</f>
        <v>0</v>
      </c>
      <c r="F50" s="155">
        <f t="shared" si="1"/>
        <v>0</v>
      </c>
      <c r="G50" s="156">
        <f>+'[1]OTCHET'!G288</f>
        <v>0</v>
      </c>
      <c r="H50" s="157">
        <f>+'[1]OTCHET'!H288</f>
        <v>0</v>
      </c>
      <c r="I50" s="157">
        <f>+'[1]OTCHET'!I288</f>
        <v>0</v>
      </c>
      <c r="J50" s="158">
        <f>+'[1]OTCHET'!J288</f>
        <v>0</v>
      </c>
      <c r="K50" s="139"/>
      <c r="L50" s="139"/>
      <c r="M50" s="139"/>
      <c r="N50" s="207"/>
      <c r="O50" s="159" t="s">
        <v>81</v>
      </c>
      <c r="P50" s="434"/>
      <c r="Q50" s="435"/>
      <c r="R50" s="436"/>
      <c r="S50" s="436"/>
      <c r="T50" s="436"/>
      <c r="U50" s="436"/>
      <c r="V50" s="436"/>
      <c r="W50" s="436"/>
      <c r="X50" s="437"/>
      <c r="Y50" s="436"/>
      <c r="Z50" s="436"/>
    </row>
    <row r="51" spans="1:26" ht="15.75">
      <c r="A51" s="5">
        <v>115</v>
      </c>
      <c r="B51" s="236" t="s">
        <v>82</v>
      </c>
      <c r="C51" s="246" t="s">
        <v>83</v>
      </c>
      <c r="D51" s="106"/>
      <c r="E51" s="107">
        <f>+'[1]OTCHET'!E272</f>
        <v>0</v>
      </c>
      <c r="F51" s="107">
        <f>+G51+H51+I51+J51</f>
        <v>0</v>
      </c>
      <c r="G51" s="108">
        <f>+'[1]OTCHET'!G272</f>
        <v>0</v>
      </c>
      <c r="H51" s="109">
        <f>+'[1]OTCHET'!H272</f>
        <v>0</v>
      </c>
      <c r="I51" s="109">
        <f>+'[1]OTCHET'!I272</f>
        <v>0</v>
      </c>
      <c r="J51" s="110">
        <f>+'[1]OTCHET'!J272</f>
        <v>0</v>
      </c>
      <c r="K51" s="139"/>
      <c r="L51" s="139"/>
      <c r="M51" s="139"/>
      <c r="N51" s="207"/>
      <c r="O51" s="159" t="s">
        <v>84</v>
      </c>
      <c r="P51" s="434"/>
      <c r="Q51" s="435"/>
      <c r="R51" s="436"/>
      <c r="S51" s="436"/>
      <c r="T51" s="436"/>
      <c r="U51" s="436"/>
      <c r="V51" s="436"/>
      <c r="W51" s="436"/>
      <c r="X51" s="437"/>
      <c r="Y51" s="436"/>
      <c r="Z51" s="436"/>
    </row>
    <row r="52" spans="1:26" ht="15.75">
      <c r="A52" s="5">
        <v>115</v>
      </c>
      <c r="B52" s="236" t="s">
        <v>85</v>
      </c>
      <c r="C52" s="246" t="s">
        <v>83</v>
      </c>
      <c r="D52" s="106"/>
      <c r="E52" s="107">
        <f>+'[1]OTCHET'!E293</f>
        <v>0</v>
      </c>
      <c r="F52" s="107">
        <f t="shared" si="1"/>
        <v>0</v>
      </c>
      <c r="G52" s="108">
        <f>+'[1]OTCHET'!G293</f>
        <v>0</v>
      </c>
      <c r="H52" s="109">
        <f>+'[1]OTCHET'!H293</f>
        <v>0</v>
      </c>
      <c r="I52" s="109">
        <f>+'[1]OTCHET'!I293</f>
        <v>0</v>
      </c>
      <c r="J52" s="110">
        <f>+'[1]OTCHET'!J293</f>
        <v>0</v>
      </c>
      <c r="K52" s="139"/>
      <c r="L52" s="139"/>
      <c r="M52" s="139"/>
      <c r="N52" s="207"/>
      <c r="O52" s="112" t="s">
        <v>83</v>
      </c>
      <c r="P52" s="434"/>
      <c r="Q52" s="435"/>
      <c r="R52" s="436"/>
      <c r="S52" s="436"/>
      <c r="T52" s="436"/>
      <c r="U52" s="436"/>
      <c r="V52" s="436"/>
      <c r="W52" s="436"/>
      <c r="X52" s="437"/>
      <c r="Y52" s="436"/>
      <c r="Z52" s="436"/>
    </row>
    <row r="53" spans="1:26" ht="16.5" thickBot="1">
      <c r="A53" s="5">
        <v>120</v>
      </c>
      <c r="B53" s="247" t="s">
        <v>86</v>
      </c>
      <c r="C53" s="247" t="s">
        <v>87</v>
      </c>
      <c r="D53" s="248"/>
      <c r="E53" s="249">
        <f>'[1]OTCHET'!E294</f>
        <v>0</v>
      </c>
      <c r="F53" s="249">
        <f t="shared" si="1"/>
        <v>0</v>
      </c>
      <c r="G53" s="250">
        <f>'[1]OTCHET'!G294</f>
        <v>0</v>
      </c>
      <c r="H53" s="251">
        <f>'[1]OTCHET'!H294</f>
        <v>0</v>
      </c>
      <c r="I53" s="251">
        <f>'[1]OTCHET'!I294</f>
        <v>0</v>
      </c>
      <c r="J53" s="252">
        <f>'[1]OTCHET'!J294</f>
        <v>0</v>
      </c>
      <c r="K53" s="160"/>
      <c r="L53" s="160"/>
      <c r="M53" s="160"/>
      <c r="N53" s="207"/>
      <c r="O53" s="253" t="s">
        <v>87</v>
      </c>
      <c r="P53" s="434"/>
      <c r="Q53" s="435"/>
      <c r="R53" s="436"/>
      <c r="S53" s="436"/>
      <c r="T53" s="436"/>
      <c r="U53" s="436"/>
      <c r="V53" s="436"/>
      <c r="W53" s="436"/>
      <c r="X53" s="437"/>
      <c r="Y53" s="436"/>
      <c r="Z53" s="436"/>
    </row>
    <row r="54" spans="1:26" ht="16.5" thickBot="1">
      <c r="A54" s="5">
        <v>125</v>
      </c>
      <c r="B54" s="254" t="s">
        <v>88</v>
      </c>
      <c r="C54" s="255" t="s">
        <v>89</v>
      </c>
      <c r="D54" s="256"/>
      <c r="E54" s="257">
        <f>'[1]OTCHET'!E296</f>
        <v>0</v>
      </c>
      <c r="F54" s="257">
        <f t="shared" si="1"/>
        <v>0</v>
      </c>
      <c r="G54" s="258">
        <f>'[1]OTCHET'!G296</f>
        <v>0</v>
      </c>
      <c r="H54" s="259">
        <f>'[1]OTCHET'!H296</f>
        <v>0</v>
      </c>
      <c r="I54" s="259">
        <f>'[1]OTCHET'!I296</f>
        <v>0</v>
      </c>
      <c r="J54" s="260">
        <f>'[1]OTCHET'!J296</f>
        <v>0</v>
      </c>
      <c r="K54" s="261"/>
      <c r="L54" s="261"/>
      <c r="M54" s="262"/>
      <c r="N54" s="207"/>
      <c r="O54" s="263" t="s">
        <v>89</v>
      </c>
      <c r="P54" s="434"/>
      <c r="Q54" s="435"/>
      <c r="R54" s="436"/>
      <c r="S54" s="436"/>
      <c r="T54" s="436"/>
      <c r="U54" s="436"/>
      <c r="V54" s="436"/>
      <c r="W54" s="436"/>
      <c r="X54" s="437"/>
      <c r="Y54" s="436"/>
      <c r="Z54" s="436"/>
    </row>
    <row r="55" spans="1:26" ht="15.75">
      <c r="A55" s="438">
        <v>127</v>
      </c>
      <c r="B55" s="163" t="s">
        <v>90</v>
      </c>
      <c r="C55" s="163" t="s">
        <v>91</v>
      </c>
      <c r="D55" s="264"/>
      <c r="E55" s="265">
        <f>+'[1]OTCHET'!E297</f>
        <v>0</v>
      </c>
      <c r="F55" s="265">
        <f t="shared" si="1"/>
        <v>0</v>
      </c>
      <c r="G55" s="266">
        <f>+'[1]OTCHET'!G297</f>
        <v>0</v>
      </c>
      <c r="H55" s="267">
        <f>+'[1]OTCHET'!H297</f>
        <v>0</v>
      </c>
      <c r="I55" s="267">
        <f>+'[1]OTCHET'!I297</f>
        <v>0</v>
      </c>
      <c r="J55" s="268">
        <f>+'[1]OTCHET'!J297</f>
        <v>0</v>
      </c>
      <c r="K55" s="269"/>
      <c r="L55" s="269"/>
      <c r="M55" s="270"/>
      <c r="N55" s="183"/>
      <c r="O55" s="271" t="s">
        <v>91</v>
      </c>
      <c r="P55" s="434"/>
      <c r="Q55" s="435"/>
      <c r="R55" s="436"/>
      <c r="S55" s="436"/>
      <c r="T55" s="436"/>
      <c r="U55" s="436"/>
      <c r="V55" s="436"/>
      <c r="W55" s="436"/>
      <c r="X55" s="437"/>
      <c r="Y55" s="436"/>
      <c r="Z55" s="436"/>
    </row>
    <row r="56" spans="1:26" ht="19.5" thickBot="1">
      <c r="A56" s="5">
        <v>130</v>
      </c>
      <c r="B56" s="272" t="s">
        <v>92</v>
      </c>
      <c r="C56" s="273" t="s">
        <v>93</v>
      </c>
      <c r="D56" s="273"/>
      <c r="E56" s="274">
        <f aca="true" t="shared" si="5" ref="E56:J56">+E57+E58+E62</f>
        <v>4797400</v>
      </c>
      <c r="F56" s="274">
        <f t="shared" si="5"/>
        <v>3727895</v>
      </c>
      <c r="G56" s="275">
        <f t="shared" si="5"/>
        <v>2996378</v>
      </c>
      <c r="H56" s="276">
        <f t="shared" si="5"/>
        <v>0</v>
      </c>
      <c r="I56" s="277">
        <f t="shared" si="5"/>
        <v>0</v>
      </c>
      <c r="J56" s="278">
        <f t="shared" si="5"/>
        <v>731517</v>
      </c>
      <c r="K56" s="95">
        <f>+K57+K58+K61</f>
        <v>0</v>
      </c>
      <c r="L56" s="95">
        <f>+L57+L58+L61</f>
        <v>0</v>
      </c>
      <c r="M56" s="95">
        <f>+M57+M58+M61</f>
        <v>0</v>
      </c>
      <c r="N56" s="104"/>
      <c r="O56" s="279" t="s">
        <v>93</v>
      </c>
      <c r="P56" s="434"/>
      <c r="Q56" s="435"/>
      <c r="R56" s="436"/>
      <c r="S56" s="436"/>
      <c r="T56" s="436"/>
      <c r="U56" s="436"/>
      <c r="V56" s="436"/>
      <c r="W56" s="436"/>
      <c r="X56" s="437"/>
      <c r="Y56" s="436"/>
      <c r="Z56" s="436"/>
    </row>
    <row r="57" spans="1:26" ht="16.5" thickTop="1">
      <c r="A57" s="5">
        <v>135</v>
      </c>
      <c r="B57" s="230" t="s">
        <v>94</v>
      </c>
      <c r="C57" s="231" t="s">
        <v>95</v>
      </c>
      <c r="D57" s="230"/>
      <c r="E57" s="280">
        <f>+'[1]OTCHET'!E361+'[1]OTCHET'!E375+'[1]OTCHET'!E388</f>
        <v>4797400</v>
      </c>
      <c r="F57" s="280">
        <f t="shared" si="1"/>
        <v>3727895</v>
      </c>
      <c r="G57" s="281">
        <f>+'[1]OTCHET'!G361+'[1]OTCHET'!G375+'[1]OTCHET'!G388</f>
        <v>2996378</v>
      </c>
      <c r="H57" s="282">
        <f>+'[1]OTCHET'!H361+'[1]OTCHET'!H375+'[1]OTCHET'!H388</f>
        <v>0</v>
      </c>
      <c r="I57" s="282">
        <f>+'[1]OTCHET'!I361+'[1]OTCHET'!I375+'[1]OTCHET'!I388</f>
        <v>0</v>
      </c>
      <c r="J57" s="283">
        <f>+'[1]OTCHET'!J361+'[1]OTCHET'!J375+'[1]OTCHET'!J388</f>
        <v>731517</v>
      </c>
      <c r="K57" s="270"/>
      <c r="L57" s="270"/>
      <c r="M57" s="270"/>
      <c r="N57" s="183"/>
      <c r="O57" s="284" t="s">
        <v>95</v>
      </c>
      <c r="P57" s="434"/>
      <c r="Q57" s="435"/>
      <c r="R57" s="436"/>
      <c r="S57" s="436"/>
      <c r="T57" s="436"/>
      <c r="U57" s="436"/>
      <c r="V57" s="436"/>
      <c r="W57" s="436"/>
      <c r="X57" s="437"/>
      <c r="Y57" s="436"/>
      <c r="Z57" s="436"/>
    </row>
    <row r="58" spans="1:26" ht="15.75">
      <c r="A58" s="5">
        <v>140</v>
      </c>
      <c r="B58" s="245" t="s">
        <v>96</v>
      </c>
      <c r="C58" s="244" t="s">
        <v>97</v>
      </c>
      <c r="D58" s="245"/>
      <c r="E58" s="285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285">
        <f t="shared" si="1"/>
        <v>0</v>
      </c>
      <c r="G58" s="286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287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287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288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70"/>
      <c r="L58" s="270"/>
      <c r="M58" s="270"/>
      <c r="N58" s="183"/>
      <c r="O58" s="289" t="s">
        <v>97</v>
      </c>
      <c r="P58" s="434"/>
      <c r="Q58" s="435"/>
      <c r="R58" s="436"/>
      <c r="S58" s="436"/>
      <c r="T58" s="436"/>
      <c r="U58" s="436"/>
      <c r="V58" s="436"/>
      <c r="W58" s="436"/>
      <c r="X58" s="437"/>
      <c r="Y58" s="436"/>
      <c r="Z58" s="436"/>
    </row>
    <row r="59" spans="1:26" ht="15.75">
      <c r="A59" s="5">
        <v>145</v>
      </c>
      <c r="B59" s="106" t="s">
        <v>98</v>
      </c>
      <c r="C59" s="106" t="s">
        <v>99</v>
      </c>
      <c r="D59" s="236"/>
      <c r="E59" s="290">
        <f>+'[1]OTCHET'!E422+'[1]OTCHET'!E423+'[1]OTCHET'!E424+'[1]OTCHET'!E425+'[1]OTCHET'!E426</f>
        <v>0</v>
      </c>
      <c r="F59" s="290">
        <f t="shared" si="1"/>
        <v>0</v>
      </c>
      <c r="G59" s="291">
        <f>+'[1]OTCHET'!G422+'[1]OTCHET'!G423+'[1]OTCHET'!G424+'[1]OTCHET'!G425+'[1]OTCHET'!G426</f>
        <v>0</v>
      </c>
      <c r="H59" s="292">
        <f>+'[1]OTCHET'!H422+'[1]OTCHET'!H423+'[1]OTCHET'!H424+'[1]OTCHET'!H425+'[1]OTCHET'!H426</f>
        <v>0</v>
      </c>
      <c r="I59" s="292">
        <f>+'[1]OTCHET'!I422+'[1]OTCHET'!I423+'[1]OTCHET'!I424+'[1]OTCHET'!I425+'[1]OTCHET'!I426</f>
        <v>0</v>
      </c>
      <c r="J59" s="293">
        <f>+'[1]OTCHET'!J422+'[1]OTCHET'!J423+'[1]OTCHET'!J424+'[1]OTCHET'!J425+'[1]OTCHET'!J426</f>
        <v>0</v>
      </c>
      <c r="K59" s="270"/>
      <c r="L59" s="270"/>
      <c r="M59" s="270"/>
      <c r="N59" s="183"/>
      <c r="O59" s="294" t="s">
        <v>99</v>
      </c>
      <c r="P59" s="434"/>
      <c r="Q59" s="435"/>
      <c r="R59" s="436"/>
      <c r="S59" s="436"/>
      <c r="T59" s="436"/>
      <c r="U59" s="436"/>
      <c r="V59" s="436"/>
      <c r="W59" s="436"/>
      <c r="X59" s="437"/>
      <c r="Y59" s="436"/>
      <c r="Z59" s="436"/>
    </row>
    <row r="60" spans="1:26" ht="15.75">
      <c r="A60" s="5">
        <v>150</v>
      </c>
      <c r="B60" s="295" t="s">
        <v>100</v>
      </c>
      <c r="C60" s="295" t="s">
        <v>32</v>
      </c>
      <c r="D60" s="296"/>
      <c r="E60" s="297">
        <f>'[1]OTCHET'!E405</f>
        <v>0</v>
      </c>
      <c r="F60" s="297">
        <f t="shared" si="1"/>
        <v>0</v>
      </c>
      <c r="G60" s="298">
        <f>'[1]OTCHET'!G405</f>
        <v>0</v>
      </c>
      <c r="H60" s="299">
        <f>'[1]OTCHET'!H405</f>
        <v>0</v>
      </c>
      <c r="I60" s="299">
        <f>'[1]OTCHET'!I405</f>
        <v>0</v>
      </c>
      <c r="J60" s="300">
        <f>'[1]OTCHET'!J405</f>
        <v>0</v>
      </c>
      <c r="K60" s="270"/>
      <c r="L60" s="270"/>
      <c r="M60" s="270"/>
      <c r="N60" s="183"/>
      <c r="O60" s="301" t="s">
        <v>32</v>
      </c>
      <c r="P60" s="434"/>
      <c r="Q60" s="435"/>
      <c r="R60" s="436"/>
      <c r="S60" s="436"/>
      <c r="T60" s="436"/>
      <c r="U60" s="436"/>
      <c r="V60" s="436"/>
      <c r="W60" s="436"/>
      <c r="X60" s="437"/>
      <c r="Y60" s="436"/>
      <c r="Z60" s="436"/>
    </row>
    <row r="61" spans="1:26" ht="15.75" customHeight="1" hidden="1">
      <c r="A61" s="5">
        <v>160</v>
      </c>
      <c r="B61" s="302"/>
      <c r="C61" s="303"/>
      <c r="D61" s="230"/>
      <c r="E61" s="280"/>
      <c r="F61" s="280">
        <f t="shared" si="1"/>
        <v>0</v>
      </c>
      <c r="G61" s="281"/>
      <c r="H61" s="282"/>
      <c r="I61" s="282"/>
      <c r="J61" s="283"/>
      <c r="K61" s="270"/>
      <c r="L61" s="270"/>
      <c r="M61" s="270"/>
      <c r="N61" s="183"/>
      <c r="O61" s="284"/>
      <c r="P61" s="434"/>
      <c r="Q61" s="435"/>
      <c r="R61" s="436"/>
      <c r="S61" s="436"/>
      <c r="T61" s="436"/>
      <c r="U61" s="436"/>
      <c r="V61" s="436"/>
      <c r="W61" s="436"/>
      <c r="X61" s="437"/>
      <c r="Y61" s="436"/>
      <c r="Z61" s="436"/>
    </row>
    <row r="62" spans="1:26" ht="15.75">
      <c r="A62" s="438">
        <v>162</v>
      </c>
      <c r="B62" s="304" t="s">
        <v>101</v>
      </c>
      <c r="C62" s="185" t="s">
        <v>102</v>
      </c>
      <c r="D62" s="304"/>
      <c r="E62" s="186">
        <f>'[1]OTCHET'!E412</f>
        <v>0</v>
      </c>
      <c r="F62" s="186">
        <f t="shared" si="1"/>
        <v>0</v>
      </c>
      <c r="G62" s="187">
        <f>'[1]OTCHET'!G412</f>
        <v>0</v>
      </c>
      <c r="H62" s="188">
        <f>'[1]OTCHET'!H412</f>
        <v>0</v>
      </c>
      <c r="I62" s="188">
        <f>'[1]OTCHET'!I412</f>
        <v>0</v>
      </c>
      <c r="J62" s="189">
        <f>'[1]OTCHET'!J412</f>
        <v>0</v>
      </c>
      <c r="K62" s="305"/>
      <c r="L62" s="305"/>
      <c r="M62" s="305"/>
      <c r="N62" s="183"/>
      <c r="O62" s="191" t="s">
        <v>102</v>
      </c>
      <c r="P62" s="434"/>
      <c r="Q62" s="435"/>
      <c r="R62" s="436"/>
      <c r="S62" s="436"/>
      <c r="T62" s="436"/>
      <c r="U62" s="436"/>
      <c r="V62" s="436"/>
      <c r="W62" s="436"/>
      <c r="X62" s="437"/>
      <c r="Y62" s="436"/>
      <c r="Z62" s="436"/>
    </row>
    <row r="63" spans="1:26" ht="19.5" thickBot="1">
      <c r="A63" s="5">
        <v>165</v>
      </c>
      <c r="B63" s="306" t="s">
        <v>103</v>
      </c>
      <c r="C63" s="307" t="s">
        <v>104</v>
      </c>
      <c r="D63" s="308"/>
      <c r="E63" s="309">
        <f>+'[1]OTCHET'!E249</f>
        <v>0</v>
      </c>
      <c r="F63" s="309">
        <f t="shared" si="1"/>
        <v>0</v>
      </c>
      <c r="G63" s="310">
        <f>+'[1]OTCHET'!G249</f>
        <v>0</v>
      </c>
      <c r="H63" s="311">
        <f>+'[1]OTCHET'!H249</f>
        <v>0</v>
      </c>
      <c r="I63" s="311">
        <f>+'[1]OTCHET'!I249</f>
        <v>0</v>
      </c>
      <c r="J63" s="312">
        <f>+'[1]OTCHET'!J249</f>
        <v>0</v>
      </c>
      <c r="K63" s="313"/>
      <c r="L63" s="313"/>
      <c r="M63" s="313"/>
      <c r="N63" s="183"/>
      <c r="O63" s="314" t="s">
        <v>104</v>
      </c>
      <c r="P63" s="434"/>
      <c r="Q63" s="435"/>
      <c r="R63" s="436"/>
      <c r="S63" s="436"/>
      <c r="T63" s="436"/>
      <c r="U63" s="436"/>
      <c r="V63" s="436"/>
      <c r="W63" s="436"/>
      <c r="X63" s="437"/>
      <c r="Y63" s="436"/>
      <c r="Z63" s="436"/>
    </row>
    <row r="64" spans="1:26" ht="20.25" thickBot="1" thickTop="1">
      <c r="A64" s="5">
        <v>175</v>
      </c>
      <c r="B64" s="315" t="s">
        <v>105</v>
      </c>
      <c r="C64" s="316"/>
      <c r="D64" s="316"/>
      <c r="E64" s="317">
        <f aca="true" t="shared" si="6" ref="E64:J64">+E22-E38+E56-E63</f>
        <v>0</v>
      </c>
      <c r="F64" s="317">
        <f t="shared" si="6"/>
        <v>0</v>
      </c>
      <c r="G64" s="318">
        <f t="shared" si="6"/>
        <v>9662</v>
      </c>
      <c r="H64" s="319">
        <f t="shared" si="6"/>
        <v>0</v>
      </c>
      <c r="I64" s="319">
        <f t="shared" si="6"/>
        <v>-9662</v>
      </c>
      <c r="J64" s="320">
        <f t="shared" si="6"/>
        <v>0</v>
      </c>
      <c r="K64" s="95">
        <f>+K22-K38+K56</f>
        <v>0</v>
      </c>
      <c r="L64" s="95">
        <f>+L22-L38+L56</f>
        <v>0</v>
      </c>
      <c r="M64" s="95">
        <f>+M22-M38+M56</f>
        <v>0</v>
      </c>
      <c r="N64" s="183"/>
      <c r="O64" s="321"/>
      <c r="P64" s="434"/>
      <c r="Q64" s="435"/>
      <c r="R64" s="436"/>
      <c r="S64" s="436"/>
      <c r="T64" s="436"/>
      <c r="U64" s="436"/>
      <c r="V64" s="436"/>
      <c r="W64" s="436"/>
      <c r="X64" s="437"/>
      <c r="Y64" s="436"/>
      <c r="Z64" s="436"/>
    </row>
    <row r="65" spans="1:26" ht="12" customHeight="1" hidden="1">
      <c r="A65" s="5">
        <v>180</v>
      </c>
      <c r="B65" s="322">
        <f>+IF(+SUM(E$65:J$65)=0,0,"Контрола: дефицит/излишък = финансиране с обратен знак (V. + VІ. = 0)")</f>
        <v>0</v>
      </c>
      <c r="C65" s="323"/>
      <c r="D65" s="323"/>
      <c r="E65" s="324">
        <f aca="true" t="shared" si="7" ref="E65:J65">+E$64+E$66</f>
        <v>0</v>
      </c>
      <c r="F65" s="324">
        <f t="shared" si="7"/>
        <v>0</v>
      </c>
      <c r="G65" s="325">
        <f t="shared" si="7"/>
        <v>0</v>
      </c>
      <c r="H65" s="325">
        <f t="shared" si="7"/>
        <v>0</v>
      </c>
      <c r="I65" s="325">
        <f t="shared" si="7"/>
        <v>0</v>
      </c>
      <c r="J65" s="326">
        <f t="shared" si="7"/>
        <v>0</v>
      </c>
      <c r="K65" s="270" t="e">
        <f>+K64+K66</f>
        <v>#REF!</v>
      </c>
      <c r="L65" s="270" t="e">
        <f>+L64+L66</f>
        <v>#REF!</v>
      </c>
      <c r="M65" s="270" t="e">
        <f>+M64+M66</f>
        <v>#REF!</v>
      </c>
      <c r="N65" s="183"/>
      <c r="O65" s="327"/>
      <c r="P65" s="434"/>
      <c r="Q65" s="435"/>
      <c r="R65" s="436"/>
      <c r="S65" s="436"/>
      <c r="T65" s="436"/>
      <c r="U65" s="436"/>
      <c r="V65" s="436"/>
      <c r="W65" s="436"/>
      <c r="X65" s="437"/>
      <c r="Y65" s="436"/>
      <c r="Z65" s="436"/>
    </row>
    <row r="66" spans="1:26" ht="19.5" thickBot="1">
      <c r="A66" s="5">
        <v>185</v>
      </c>
      <c r="B66" s="88" t="s">
        <v>106</v>
      </c>
      <c r="C66" s="328" t="s">
        <v>107</v>
      </c>
      <c r="D66" s="328"/>
      <c r="E66" s="329">
        <f>SUM(+E68+E76+E77+E84+E85+E86+E89+E90+E91+E92+E93+E94+E95)</f>
        <v>0</v>
      </c>
      <c r="F66" s="329">
        <f>SUM(+F68+F76+F77+F84+F85+F86+F89+F90+F91+F92+F93+F94+F95)</f>
        <v>0</v>
      </c>
      <c r="G66" s="330">
        <f aca="true" t="shared" si="8" ref="G66:L66">SUM(+G68+G76+G77+G84+G85+G86+G89+G90+G91+G92+G93+G94+G95)</f>
        <v>-9662</v>
      </c>
      <c r="H66" s="331">
        <f>SUM(+H68+H76+H77+H84+H85+H86+H89+H90+H91+H92+H93+H94+H95)</f>
        <v>0</v>
      </c>
      <c r="I66" s="331">
        <f>SUM(+I68+I76+I77+I84+I85+I86+I89+I90+I91+I92+I93+I94+I95)</f>
        <v>9662</v>
      </c>
      <c r="J66" s="332">
        <f>SUM(+J68+J76+J77+J84+J85+J86+J89+J90+J91+J92+J93+J94+J95)</f>
        <v>0</v>
      </c>
      <c r="K66" s="333" t="e">
        <f t="shared" si="8"/>
        <v>#REF!</v>
      </c>
      <c r="L66" s="333" t="e">
        <f t="shared" si="8"/>
        <v>#REF!</v>
      </c>
      <c r="M66" s="333" t="e">
        <f>SUM(+M68+M76+M77+M84+M85+M86+M89+M90+M91+M92+M93+M95+M96)</f>
        <v>#REF!</v>
      </c>
      <c r="N66" s="183"/>
      <c r="O66" s="334" t="s">
        <v>107</v>
      </c>
      <c r="P66" s="434"/>
      <c r="Q66" s="435"/>
      <c r="R66" s="436"/>
      <c r="S66" s="436"/>
      <c r="T66" s="436"/>
      <c r="U66" s="436"/>
      <c r="V66" s="436"/>
      <c r="W66" s="436"/>
      <c r="X66" s="437"/>
      <c r="Y66" s="436"/>
      <c r="Z66" s="436"/>
    </row>
    <row r="67" spans="1:26" ht="16.5" hidden="1" thickTop="1">
      <c r="A67" s="5">
        <v>190</v>
      </c>
      <c r="B67" s="335"/>
      <c r="C67" s="335"/>
      <c r="D67" s="335"/>
      <c r="E67" s="336"/>
      <c r="F67" s="337">
        <f t="shared" si="1"/>
        <v>0</v>
      </c>
      <c r="G67" s="338"/>
      <c r="H67" s="339"/>
      <c r="I67" s="339"/>
      <c r="J67" s="340"/>
      <c r="K67" s="341"/>
      <c r="L67" s="341"/>
      <c r="M67" s="341"/>
      <c r="N67" s="183"/>
      <c r="O67" s="342"/>
      <c r="P67" s="434"/>
      <c r="Q67" s="435"/>
      <c r="R67" s="436"/>
      <c r="S67" s="436"/>
      <c r="T67" s="436"/>
      <c r="U67" s="436"/>
      <c r="V67" s="436"/>
      <c r="W67" s="436"/>
      <c r="X67" s="437"/>
      <c r="Y67" s="436"/>
      <c r="Z67" s="436"/>
    </row>
    <row r="68" spans="1:26" ht="16.5" thickTop="1">
      <c r="A68" s="439">
        <v>195</v>
      </c>
      <c r="B68" s="236" t="s">
        <v>108</v>
      </c>
      <c r="C68" s="106" t="s">
        <v>109</v>
      </c>
      <c r="D68" s="236"/>
      <c r="E68" s="290">
        <f>SUM(E69:E75)</f>
        <v>0</v>
      </c>
      <c r="F68" s="290">
        <f>SUM(F69:F75)</f>
        <v>0</v>
      </c>
      <c r="G68" s="291">
        <f aca="true" t="shared" si="9" ref="G68:M68">SUM(G69:G75)</f>
        <v>0</v>
      </c>
      <c r="H68" s="292">
        <f>SUM(H69:H75)</f>
        <v>0</v>
      </c>
      <c r="I68" s="292">
        <f>SUM(I69:I75)</f>
        <v>0</v>
      </c>
      <c r="J68" s="293">
        <f>SUM(J69:J75)</f>
        <v>0</v>
      </c>
      <c r="K68" s="343" t="e">
        <f t="shared" si="9"/>
        <v>#REF!</v>
      </c>
      <c r="L68" s="343" t="e">
        <f t="shared" si="9"/>
        <v>#REF!</v>
      </c>
      <c r="M68" s="343" t="e">
        <f t="shared" si="9"/>
        <v>#REF!</v>
      </c>
      <c r="N68" s="183"/>
      <c r="O68" s="294" t="s">
        <v>109</v>
      </c>
      <c r="P68" s="440"/>
      <c r="Q68" s="435"/>
      <c r="R68" s="436"/>
      <c r="S68" s="436"/>
      <c r="T68" s="436"/>
      <c r="U68" s="436"/>
      <c r="V68" s="436"/>
      <c r="W68" s="436"/>
      <c r="X68" s="437"/>
      <c r="Y68" s="436"/>
      <c r="Z68" s="436"/>
    </row>
    <row r="69" spans="1:26" ht="15.75">
      <c r="A69" s="441">
        <v>200</v>
      </c>
      <c r="B69" s="344" t="s">
        <v>110</v>
      </c>
      <c r="C69" s="344" t="s">
        <v>111</v>
      </c>
      <c r="D69" s="344"/>
      <c r="E69" s="345">
        <f>+'[1]OTCHET'!E482+'[1]OTCHET'!E483+'[1]OTCHET'!E486+'[1]OTCHET'!E487+'[1]OTCHET'!E490+'[1]OTCHET'!E491+'[1]OTCHET'!E495</f>
        <v>0</v>
      </c>
      <c r="F69" s="345">
        <f t="shared" si="1"/>
        <v>0</v>
      </c>
      <c r="G69" s="346">
        <f>+'[1]OTCHET'!G482+'[1]OTCHET'!G483+'[1]OTCHET'!G486+'[1]OTCHET'!G487+'[1]OTCHET'!G490+'[1]OTCHET'!G491+'[1]OTCHET'!G495</f>
        <v>0</v>
      </c>
      <c r="H69" s="347">
        <f>+'[1]OTCHET'!H482+'[1]OTCHET'!H483+'[1]OTCHET'!H486+'[1]OTCHET'!H487+'[1]OTCHET'!H490+'[1]OTCHET'!H491+'[1]OTCHET'!H495</f>
        <v>0</v>
      </c>
      <c r="I69" s="347">
        <f>+'[1]OTCHET'!I482+'[1]OTCHET'!I483+'[1]OTCHET'!I486+'[1]OTCHET'!I487+'[1]OTCHET'!I490+'[1]OTCHET'!I491+'[1]OTCHET'!I495</f>
        <v>0</v>
      </c>
      <c r="J69" s="348">
        <f>+'[1]OTCHET'!J482+'[1]OTCHET'!J483+'[1]OTCHET'!J486+'[1]OTCHET'!J487+'[1]OTCHET'!J490+'[1]OTCHET'!J491+'[1]OTCHET'!J495</f>
        <v>0</v>
      </c>
      <c r="K69" s="349" t="e">
        <f>+#REF!+#REF!+#REF!+#REF!+#REF!+#REF!+#REF!</f>
        <v>#REF!</v>
      </c>
      <c r="L69" s="349" t="e">
        <f>+#REF!+#REF!+#REF!+#REF!+#REF!+#REF!+#REF!</f>
        <v>#REF!</v>
      </c>
      <c r="M69" s="349" t="e">
        <f>+#REF!+#REF!+#REF!+#REF!+#REF!+#REF!+#REF!</f>
        <v>#REF!</v>
      </c>
      <c r="N69" s="183"/>
      <c r="O69" s="350" t="s">
        <v>111</v>
      </c>
      <c r="P69" s="442"/>
      <c r="Q69" s="435"/>
      <c r="R69" s="436"/>
      <c r="S69" s="436"/>
      <c r="T69" s="436"/>
      <c r="U69" s="436"/>
      <c r="V69" s="436"/>
      <c r="W69" s="436"/>
      <c r="X69" s="437"/>
      <c r="Y69" s="436"/>
      <c r="Z69" s="436"/>
    </row>
    <row r="70" spans="1:26" ht="15.75">
      <c r="A70" s="441">
        <v>205</v>
      </c>
      <c r="B70" s="351" t="s">
        <v>112</v>
      </c>
      <c r="C70" s="351" t="s">
        <v>113</v>
      </c>
      <c r="D70" s="351"/>
      <c r="E70" s="352">
        <f>+'[1]OTCHET'!E484+'[1]OTCHET'!E485+'[1]OTCHET'!E488+'[1]OTCHET'!E489+'[1]OTCHET'!E492+'[1]OTCHET'!E493+'[1]OTCHET'!E494+'[1]OTCHET'!E496</f>
        <v>0</v>
      </c>
      <c r="F70" s="352">
        <f t="shared" si="1"/>
        <v>0</v>
      </c>
      <c r="G70" s="353">
        <f>+'[1]OTCHET'!G484+'[1]OTCHET'!G485+'[1]OTCHET'!G488+'[1]OTCHET'!G489+'[1]OTCHET'!G492+'[1]OTCHET'!G493+'[1]OTCHET'!G494+'[1]OTCHET'!G496</f>
        <v>0</v>
      </c>
      <c r="H70" s="354">
        <f>+'[1]OTCHET'!H484+'[1]OTCHET'!H485+'[1]OTCHET'!H488+'[1]OTCHET'!H489+'[1]OTCHET'!H492+'[1]OTCHET'!H493+'[1]OTCHET'!H494+'[1]OTCHET'!H496</f>
        <v>0</v>
      </c>
      <c r="I70" s="354">
        <f>+'[1]OTCHET'!I484+'[1]OTCHET'!I485+'[1]OTCHET'!I488+'[1]OTCHET'!I489+'[1]OTCHET'!I492+'[1]OTCHET'!I493+'[1]OTCHET'!I494+'[1]OTCHET'!I496</f>
        <v>0</v>
      </c>
      <c r="J70" s="355">
        <f>+'[1]OTCHET'!J484+'[1]OTCHET'!J485+'[1]OTCHET'!J488+'[1]OTCHET'!J489+'[1]OTCHET'!J492+'[1]OTCHET'!J493+'[1]OTCHET'!J494+'[1]OTCHET'!J496</f>
        <v>0</v>
      </c>
      <c r="K70" s="349" t="e">
        <f>+#REF!+#REF!+#REF!+#REF!+#REF!+#REF!+#REF!+#REF!</f>
        <v>#REF!</v>
      </c>
      <c r="L70" s="349" t="e">
        <f>+#REF!+#REF!+#REF!+#REF!+#REF!+#REF!+#REF!+#REF!</f>
        <v>#REF!</v>
      </c>
      <c r="M70" s="349" t="e">
        <f>+#REF!+#REF!+#REF!+#REF!+#REF!+#REF!+#REF!+#REF!</f>
        <v>#REF!</v>
      </c>
      <c r="N70" s="183"/>
      <c r="O70" s="356" t="s">
        <v>113</v>
      </c>
      <c r="P70" s="442"/>
      <c r="Q70" s="435"/>
      <c r="R70" s="436"/>
      <c r="S70" s="436"/>
      <c r="T70" s="436"/>
      <c r="U70" s="436"/>
      <c r="V70" s="436"/>
      <c r="W70" s="436"/>
      <c r="X70" s="437"/>
      <c r="Y70" s="436"/>
      <c r="Z70" s="436"/>
    </row>
    <row r="71" spans="1:26" ht="15.75">
      <c r="A71" s="441">
        <v>210</v>
      </c>
      <c r="B71" s="351" t="s">
        <v>114</v>
      </c>
      <c r="C71" s="351" t="s">
        <v>115</v>
      </c>
      <c r="D71" s="351"/>
      <c r="E71" s="352">
        <f>+'[1]OTCHET'!E497</f>
        <v>0</v>
      </c>
      <c r="F71" s="352">
        <f t="shared" si="1"/>
        <v>0</v>
      </c>
      <c r="G71" s="353">
        <f>+'[1]OTCHET'!G497</f>
        <v>0</v>
      </c>
      <c r="H71" s="354">
        <f>+'[1]OTCHET'!H497</f>
        <v>0</v>
      </c>
      <c r="I71" s="354">
        <f>+'[1]OTCHET'!I497</f>
        <v>0</v>
      </c>
      <c r="J71" s="355">
        <f>+'[1]OTCHET'!J497</f>
        <v>0</v>
      </c>
      <c r="K71" s="349" t="e">
        <f>+#REF!</f>
        <v>#REF!</v>
      </c>
      <c r="L71" s="349" t="e">
        <f>+#REF!</f>
        <v>#REF!</v>
      </c>
      <c r="M71" s="349" t="e">
        <f>+#REF!</f>
        <v>#REF!</v>
      </c>
      <c r="N71" s="183"/>
      <c r="O71" s="356" t="s">
        <v>115</v>
      </c>
      <c r="P71" s="442"/>
      <c r="Q71" s="435"/>
      <c r="R71" s="436"/>
      <c r="S71" s="436"/>
      <c r="T71" s="436"/>
      <c r="U71" s="436"/>
      <c r="V71" s="436"/>
      <c r="W71" s="436"/>
      <c r="X71" s="437"/>
      <c r="Y71" s="436"/>
      <c r="Z71" s="436"/>
    </row>
    <row r="72" spans="1:26" ht="15.75">
      <c r="A72" s="441">
        <v>215</v>
      </c>
      <c r="B72" s="351" t="s">
        <v>116</v>
      </c>
      <c r="C72" s="351" t="s">
        <v>117</v>
      </c>
      <c r="D72" s="351"/>
      <c r="E72" s="352">
        <f>+'[1]OTCHET'!E502</f>
        <v>0</v>
      </c>
      <c r="F72" s="352">
        <f t="shared" si="1"/>
        <v>0</v>
      </c>
      <c r="G72" s="353">
        <f>+'[1]OTCHET'!G502</f>
        <v>0</v>
      </c>
      <c r="H72" s="354">
        <f>+'[1]OTCHET'!H502</f>
        <v>0</v>
      </c>
      <c r="I72" s="354">
        <f>+'[1]OTCHET'!I502</f>
        <v>0</v>
      </c>
      <c r="J72" s="355">
        <f>+'[1]OTCHET'!J502</f>
        <v>0</v>
      </c>
      <c r="K72" s="349" t="e">
        <f>+#REF!</f>
        <v>#REF!</v>
      </c>
      <c r="L72" s="349" t="e">
        <f>+#REF!</f>
        <v>#REF!</v>
      </c>
      <c r="M72" s="349" t="e">
        <f>+#REF!</f>
        <v>#REF!</v>
      </c>
      <c r="N72" s="183"/>
      <c r="O72" s="356" t="s">
        <v>117</v>
      </c>
      <c r="P72" s="442"/>
      <c r="Q72" s="435"/>
      <c r="R72" s="436"/>
      <c r="S72" s="436"/>
      <c r="T72" s="436"/>
      <c r="U72" s="436"/>
      <c r="V72" s="436"/>
      <c r="W72" s="436"/>
      <c r="X72" s="437"/>
      <c r="Y72" s="436"/>
      <c r="Z72" s="436"/>
    </row>
    <row r="73" spans="1:26" ht="15.75">
      <c r="A73" s="441">
        <v>220</v>
      </c>
      <c r="B73" s="351" t="s">
        <v>118</v>
      </c>
      <c r="C73" s="351" t="s">
        <v>119</v>
      </c>
      <c r="D73" s="351"/>
      <c r="E73" s="352">
        <f>+'[1]OTCHET'!E542</f>
        <v>0</v>
      </c>
      <c r="F73" s="352">
        <f t="shared" si="1"/>
        <v>0</v>
      </c>
      <c r="G73" s="353">
        <f>+'[1]OTCHET'!G542</f>
        <v>0</v>
      </c>
      <c r="H73" s="354">
        <f>+'[1]OTCHET'!H542</f>
        <v>0</v>
      </c>
      <c r="I73" s="354">
        <f>+'[1]OTCHET'!I542</f>
        <v>0</v>
      </c>
      <c r="J73" s="355">
        <f>+'[1]OTCHET'!J542</f>
        <v>0</v>
      </c>
      <c r="K73" s="349" t="e">
        <f>+#REF!</f>
        <v>#REF!</v>
      </c>
      <c r="L73" s="349" t="e">
        <f>+#REF!</f>
        <v>#REF!</v>
      </c>
      <c r="M73" s="349" t="e">
        <f>+#REF!</f>
        <v>#REF!</v>
      </c>
      <c r="N73" s="183"/>
      <c r="O73" s="356" t="s">
        <v>119</v>
      </c>
      <c r="P73" s="442"/>
      <c r="Q73" s="435"/>
      <c r="R73" s="436"/>
      <c r="S73" s="436"/>
      <c r="T73" s="436"/>
      <c r="U73" s="436"/>
      <c r="V73" s="436"/>
      <c r="W73" s="436"/>
      <c r="X73" s="437"/>
      <c r="Y73" s="436"/>
      <c r="Z73" s="436"/>
    </row>
    <row r="74" spans="1:26" ht="15.75">
      <c r="A74" s="441">
        <v>230</v>
      </c>
      <c r="B74" s="357" t="s">
        <v>120</v>
      </c>
      <c r="C74" s="357" t="s">
        <v>121</v>
      </c>
      <c r="D74" s="357"/>
      <c r="E74" s="352">
        <f>+'[1]OTCHET'!E581+'[1]OTCHET'!E582</f>
        <v>0</v>
      </c>
      <c r="F74" s="352">
        <f t="shared" si="1"/>
        <v>0</v>
      </c>
      <c r="G74" s="353">
        <f>+'[1]OTCHET'!G581+'[1]OTCHET'!G582</f>
        <v>0</v>
      </c>
      <c r="H74" s="354">
        <f>+'[1]OTCHET'!H581+'[1]OTCHET'!H582</f>
        <v>0</v>
      </c>
      <c r="I74" s="354">
        <f>+'[1]OTCHET'!I581+'[1]OTCHET'!I582</f>
        <v>0</v>
      </c>
      <c r="J74" s="355">
        <f>+'[1]OTCHET'!J581+'[1]OTCHET'!J582</f>
        <v>0</v>
      </c>
      <c r="K74" s="349" t="e">
        <f>+#REF!+#REF!</f>
        <v>#REF!</v>
      </c>
      <c r="L74" s="349" t="e">
        <f>+#REF!+#REF!</f>
        <v>#REF!</v>
      </c>
      <c r="M74" s="349" t="e">
        <f>+#REF!+#REF!</f>
        <v>#REF!</v>
      </c>
      <c r="N74" s="183"/>
      <c r="O74" s="356" t="s">
        <v>121</v>
      </c>
      <c r="P74" s="442"/>
      <c r="Q74" s="435"/>
      <c r="R74" s="436"/>
      <c r="S74" s="436"/>
      <c r="T74" s="436"/>
      <c r="U74" s="436"/>
      <c r="V74" s="436"/>
      <c r="W74" s="436"/>
      <c r="X74" s="437"/>
      <c r="Y74" s="436"/>
      <c r="Z74" s="436"/>
    </row>
    <row r="75" spans="1:26" ht="15.75">
      <c r="A75" s="441">
        <v>235</v>
      </c>
      <c r="B75" s="358" t="s">
        <v>122</v>
      </c>
      <c r="C75" s="358" t="s">
        <v>123</v>
      </c>
      <c r="D75" s="358"/>
      <c r="E75" s="359">
        <f>+'[1]OTCHET'!E583+'[1]OTCHET'!E584+'[1]OTCHET'!E585</f>
        <v>0</v>
      </c>
      <c r="F75" s="359">
        <f t="shared" si="1"/>
        <v>0</v>
      </c>
      <c r="G75" s="360">
        <f>+'[1]OTCHET'!G583+'[1]OTCHET'!G584+'[1]OTCHET'!G585</f>
        <v>0</v>
      </c>
      <c r="H75" s="361">
        <f>+'[1]OTCHET'!H583+'[1]OTCHET'!H584+'[1]OTCHET'!H585</f>
        <v>0</v>
      </c>
      <c r="I75" s="361">
        <f>+'[1]OTCHET'!I583+'[1]OTCHET'!I584+'[1]OTCHET'!I585</f>
        <v>0</v>
      </c>
      <c r="J75" s="362">
        <f>+'[1]OTCHET'!J583+'[1]OTCHET'!J584+'[1]OTCHET'!J585</f>
        <v>0</v>
      </c>
      <c r="K75" s="349" t="e">
        <f>+#REF!+#REF!+#REF!</f>
        <v>#REF!</v>
      </c>
      <c r="L75" s="349" t="e">
        <f>+#REF!+#REF!+#REF!</f>
        <v>#REF!</v>
      </c>
      <c r="M75" s="349" t="e">
        <f>+#REF!+#REF!+#REF!</f>
        <v>#REF!</v>
      </c>
      <c r="N75" s="183"/>
      <c r="O75" s="363" t="s">
        <v>123</v>
      </c>
      <c r="P75" s="442"/>
      <c r="Q75" s="435"/>
      <c r="R75" s="436"/>
      <c r="S75" s="436"/>
      <c r="T75" s="436"/>
      <c r="U75" s="436"/>
      <c r="V75" s="436"/>
      <c r="W75" s="436"/>
      <c r="X75" s="437"/>
      <c r="Y75" s="436"/>
      <c r="Z75" s="436"/>
    </row>
    <row r="76" spans="1:26" ht="15.75">
      <c r="A76" s="441">
        <v>240</v>
      </c>
      <c r="B76" s="230" t="s">
        <v>124</v>
      </c>
      <c r="C76" s="231" t="s">
        <v>125</v>
      </c>
      <c r="D76" s="230"/>
      <c r="E76" s="280">
        <f>'[1]OTCHET'!E461</f>
        <v>0</v>
      </c>
      <c r="F76" s="280">
        <f t="shared" si="1"/>
        <v>0</v>
      </c>
      <c r="G76" s="281">
        <f>'[1]OTCHET'!G461</f>
        <v>0</v>
      </c>
      <c r="H76" s="282">
        <f>'[1]OTCHET'!H461</f>
        <v>0</v>
      </c>
      <c r="I76" s="282">
        <f>'[1]OTCHET'!I461</f>
        <v>0</v>
      </c>
      <c r="J76" s="283">
        <f>'[1]OTCHET'!J461</f>
        <v>0</v>
      </c>
      <c r="K76" s="349" t="e">
        <f>#REF!</f>
        <v>#REF!</v>
      </c>
      <c r="L76" s="349" t="e">
        <f>#REF!</f>
        <v>#REF!</v>
      </c>
      <c r="M76" s="349" t="e">
        <f>#REF!</f>
        <v>#REF!</v>
      </c>
      <c r="N76" s="183"/>
      <c r="O76" s="284" t="s">
        <v>125</v>
      </c>
      <c r="P76" s="442"/>
      <c r="Q76" s="435"/>
      <c r="R76" s="436"/>
      <c r="S76" s="436"/>
      <c r="T76" s="436"/>
      <c r="U76" s="436"/>
      <c r="V76" s="436"/>
      <c r="W76" s="436"/>
      <c r="X76" s="437"/>
      <c r="Y76" s="436"/>
      <c r="Z76" s="436"/>
    </row>
    <row r="77" spans="1:26" ht="15.75">
      <c r="A77" s="441">
        <v>245</v>
      </c>
      <c r="B77" s="236" t="s">
        <v>126</v>
      </c>
      <c r="C77" s="106" t="s">
        <v>127</v>
      </c>
      <c r="D77" s="236"/>
      <c r="E77" s="290">
        <f>SUM(E78:E83)</f>
        <v>0</v>
      </c>
      <c r="F77" s="290">
        <f>SUM(F78:F83)</f>
        <v>0</v>
      </c>
      <c r="G77" s="291">
        <f aca="true" t="shared" si="10" ref="G77:M77">SUM(G78:G83)</f>
        <v>0</v>
      </c>
      <c r="H77" s="292">
        <f>SUM(H78:H83)</f>
        <v>0</v>
      </c>
      <c r="I77" s="292">
        <f>SUM(I78:I83)</f>
        <v>0</v>
      </c>
      <c r="J77" s="293">
        <f>SUM(J78:J83)</f>
        <v>0</v>
      </c>
      <c r="K77" s="364">
        <f t="shared" si="10"/>
        <v>0</v>
      </c>
      <c r="L77" s="364">
        <f t="shared" si="10"/>
        <v>0</v>
      </c>
      <c r="M77" s="364">
        <f t="shared" si="10"/>
        <v>0</v>
      </c>
      <c r="N77" s="183"/>
      <c r="O77" s="294" t="s">
        <v>127</v>
      </c>
      <c r="P77" s="442"/>
      <c r="Q77" s="435"/>
      <c r="R77" s="436"/>
      <c r="S77" s="436"/>
      <c r="T77" s="436"/>
      <c r="U77" s="436"/>
      <c r="V77" s="436"/>
      <c r="W77" s="436"/>
      <c r="X77" s="437"/>
      <c r="Y77" s="436"/>
      <c r="Z77" s="436"/>
    </row>
    <row r="78" spans="1:26" ht="15.75">
      <c r="A78" s="441">
        <v>250</v>
      </c>
      <c r="B78" s="344" t="s">
        <v>128</v>
      </c>
      <c r="C78" s="344" t="s">
        <v>129</v>
      </c>
      <c r="D78" s="344"/>
      <c r="E78" s="345">
        <f>+'[1]OTCHET'!E466+'[1]OTCHET'!E469</f>
        <v>0</v>
      </c>
      <c r="F78" s="345">
        <f t="shared" si="1"/>
        <v>0</v>
      </c>
      <c r="G78" s="346">
        <f>+'[1]OTCHET'!G466+'[1]OTCHET'!G469</f>
        <v>0</v>
      </c>
      <c r="H78" s="347">
        <f>+'[1]OTCHET'!H466+'[1]OTCHET'!H469</f>
        <v>0</v>
      </c>
      <c r="I78" s="347">
        <f>+'[1]OTCHET'!I466+'[1]OTCHET'!I469</f>
        <v>0</v>
      </c>
      <c r="J78" s="348">
        <f>+'[1]OTCHET'!J466+'[1]OTCHET'!J469</f>
        <v>0</v>
      </c>
      <c r="K78" s="364"/>
      <c r="L78" s="364"/>
      <c r="M78" s="364"/>
      <c r="N78" s="183"/>
      <c r="O78" s="350" t="s">
        <v>129</v>
      </c>
      <c r="P78" s="442"/>
      <c r="Q78" s="435"/>
      <c r="R78" s="436"/>
      <c r="S78" s="436"/>
      <c r="T78" s="436"/>
      <c r="U78" s="436"/>
      <c r="V78" s="436"/>
      <c r="W78" s="436"/>
      <c r="X78" s="437"/>
      <c r="Y78" s="436"/>
      <c r="Z78" s="436"/>
    </row>
    <row r="79" spans="1:26" ht="15.75">
      <c r="A79" s="441">
        <v>260</v>
      </c>
      <c r="B79" s="351" t="s">
        <v>130</v>
      </c>
      <c r="C79" s="351" t="s">
        <v>131</v>
      </c>
      <c r="D79" s="351"/>
      <c r="E79" s="352">
        <f>+'[1]OTCHET'!E467+'[1]OTCHET'!E470</f>
        <v>0</v>
      </c>
      <c r="F79" s="352">
        <f t="shared" si="1"/>
        <v>0</v>
      </c>
      <c r="G79" s="353">
        <f>+'[1]OTCHET'!G467+'[1]OTCHET'!G470</f>
        <v>0</v>
      </c>
      <c r="H79" s="354">
        <f>+'[1]OTCHET'!H467+'[1]OTCHET'!H470</f>
        <v>0</v>
      </c>
      <c r="I79" s="354">
        <f>+'[1]OTCHET'!I467+'[1]OTCHET'!I470</f>
        <v>0</v>
      </c>
      <c r="J79" s="355">
        <f>+'[1]OTCHET'!J467+'[1]OTCHET'!J470</f>
        <v>0</v>
      </c>
      <c r="K79" s="364"/>
      <c r="L79" s="364"/>
      <c r="M79" s="364"/>
      <c r="N79" s="183"/>
      <c r="O79" s="356" t="s">
        <v>131</v>
      </c>
      <c r="P79" s="442"/>
      <c r="Q79" s="435"/>
      <c r="R79" s="436"/>
      <c r="S79" s="436"/>
      <c r="T79" s="436"/>
      <c r="U79" s="436"/>
      <c r="V79" s="436"/>
      <c r="W79" s="436"/>
      <c r="X79" s="437"/>
      <c r="Y79" s="436"/>
      <c r="Z79" s="436"/>
    </row>
    <row r="80" spans="1:26" ht="15.75">
      <c r="A80" s="441">
        <v>265</v>
      </c>
      <c r="B80" s="351" t="s">
        <v>132</v>
      </c>
      <c r="C80" s="351" t="s">
        <v>133</v>
      </c>
      <c r="D80" s="351"/>
      <c r="E80" s="352">
        <f>'[1]OTCHET'!E471</f>
        <v>0</v>
      </c>
      <c r="F80" s="352">
        <f t="shared" si="1"/>
        <v>0</v>
      </c>
      <c r="G80" s="353">
        <f>'[1]OTCHET'!G471</f>
        <v>0</v>
      </c>
      <c r="H80" s="354">
        <f>'[1]OTCHET'!H471</f>
        <v>0</v>
      </c>
      <c r="I80" s="354">
        <f>'[1]OTCHET'!I471</f>
        <v>0</v>
      </c>
      <c r="J80" s="355">
        <f>'[1]OTCHET'!J471</f>
        <v>0</v>
      </c>
      <c r="K80" s="364"/>
      <c r="L80" s="364"/>
      <c r="M80" s="364"/>
      <c r="N80" s="183"/>
      <c r="O80" s="356" t="s">
        <v>133</v>
      </c>
      <c r="P80" s="442"/>
      <c r="Q80" s="435"/>
      <c r="R80" s="436"/>
      <c r="S80" s="436"/>
      <c r="T80" s="436"/>
      <c r="U80" s="436"/>
      <c r="V80" s="436"/>
      <c r="W80" s="436"/>
      <c r="X80" s="437"/>
      <c r="Y80" s="436"/>
      <c r="Z80" s="436"/>
    </row>
    <row r="81" spans="1:26" ht="15.75" customHeight="1" hidden="1">
      <c r="A81" s="441"/>
      <c r="B81" s="351"/>
      <c r="C81" s="351"/>
      <c r="D81" s="351"/>
      <c r="E81" s="352"/>
      <c r="F81" s="352">
        <f t="shared" si="1"/>
        <v>0</v>
      </c>
      <c r="G81" s="353"/>
      <c r="H81" s="354"/>
      <c r="I81" s="354"/>
      <c r="J81" s="355"/>
      <c r="K81" s="364"/>
      <c r="L81" s="364"/>
      <c r="M81" s="364"/>
      <c r="N81" s="183"/>
      <c r="O81" s="356"/>
      <c r="P81" s="442"/>
      <c r="Q81" s="435"/>
      <c r="R81" s="436"/>
      <c r="S81" s="436"/>
      <c r="T81" s="436"/>
      <c r="U81" s="436"/>
      <c r="V81" s="436"/>
      <c r="W81" s="436"/>
      <c r="X81" s="437"/>
      <c r="Y81" s="436"/>
      <c r="Z81" s="436"/>
    </row>
    <row r="82" spans="1:26" ht="15.75">
      <c r="A82" s="441">
        <v>270</v>
      </c>
      <c r="B82" s="351" t="s">
        <v>134</v>
      </c>
      <c r="C82" s="351" t="s">
        <v>135</v>
      </c>
      <c r="D82" s="351"/>
      <c r="E82" s="352">
        <f>+'[1]OTCHET'!E479</f>
        <v>0</v>
      </c>
      <c r="F82" s="352">
        <f t="shared" si="1"/>
        <v>0</v>
      </c>
      <c r="G82" s="353">
        <f>+'[1]OTCHET'!G479</f>
        <v>0</v>
      </c>
      <c r="H82" s="354">
        <f>+'[1]OTCHET'!H479</f>
        <v>0</v>
      </c>
      <c r="I82" s="354">
        <f>+'[1]OTCHET'!I479</f>
        <v>0</v>
      </c>
      <c r="J82" s="355">
        <f>+'[1]OTCHET'!J479</f>
        <v>0</v>
      </c>
      <c r="K82" s="364"/>
      <c r="L82" s="364"/>
      <c r="M82" s="364"/>
      <c r="N82" s="183"/>
      <c r="O82" s="356" t="s">
        <v>135</v>
      </c>
      <c r="P82" s="442"/>
      <c r="Q82" s="435"/>
      <c r="R82" s="436"/>
      <c r="S82" s="436"/>
      <c r="T82" s="436"/>
      <c r="U82" s="436"/>
      <c r="V82" s="436"/>
      <c r="W82" s="436"/>
      <c r="X82" s="437"/>
      <c r="Y82" s="436"/>
      <c r="Z82" s="436"/>
    </row>
    <row r="83" spans="1:26" ht="15.75">
      <c r="A83" s="441">
        <v>275</v>
      </c>
      <c r="B83" s="365" t="s">
        <v>136</v>
      </c>
      <c r="C83" s="365" t="s">
        <v>137</v>
      </c>
      <c r="D83" s="365"/>
      <c r="E83" s="359">
        <f>+'[1]OTCHET'!E480</f>
        <v>0</v>
      </c>
      <c r="F83" s="359">
        <f t="shared" si="1"/>
        <v>0</v>
      </c>
      <c r="G83" s="360">
        <f>+'[1]OTCHET'!G480</f>
        <v>0</v>
      </c>
      <c r="H83" s="361">
        <f>+'[1]OTCHET'!H480</f>
        <v>0</v>
      </c>
      <c r="I83" s="361">
        <f>+'[1]OTCHET'!I480</f>
        <v>0</v>
      </c>
      <c r="J83" s="362">
        <f>+'[1]OTCHET'!J480</f>
        <v>0</v>
      </c>
      <c r="K83" s="364"/>
      <c r="L83" s="364"/>
      <c r="M83" s="364"/>
      <c r="N83" s="183"/>
      <c r="O83" s="363" t="s">
        <v>137</v>
      </c>
      <c r="P83" s="442"/>
      <c r="Q83" s="435"/>
      <c r="R83" s="436"/>
      <c r="S83" s="436"/>
      <c r="T83" s="436"/>
      <c r="U83" s="436"/>
      <c r="V83" s="436"/>
      <c r="W83" s="436"/>
      <c r="X83" s="437"/>
      <c r="Y83" s="436"/>
      <c r="Z83" s="436"/>
    </row>
    <row r="84" spans="1:26" ht="15.75">
      <c r="A84" s="441">
        <v>280</v>
      </c>
      <c r="B84" s="230" t="s">
        <v>138</v>
      </c>
      <c r="C84" s="231" t="s">
        <v>139</v>
      </c>
      <c r="D84" s="230"/>
      <c r="E84" s="280">
        <f>'[1]OTCHET'!E535</f>
        <v>0</v>
      </c>
      <c r="F84" s="280">
        <f t="shared" si="1"/>
        <v>0</v>
      </c>
      <c r="G84" s="281">
        <f>'[1]OTCHET'!G535</f>
        <v>0</v>
      </c>
      <c r="H84" s="282">
        <f>'[1]OTCHET'!H535</f>
        <v>0</v>
      </c>
      <c r="I84" s="282">
        <f>'[1]OTCHET'!I535</f>
        <v>0</v>
      </c>
      <c r="J84" s="283">
        <f>'[1]OTCHET'!J535</f>
        <v>0</v>
      </c>
      <c r="K84" s="364"/>
      <c r="L84" s="364"/>
      <c r="M84" s="364"/>
      <c r="N84" s="183"/>
      <c r="O84" s="284" t="s">
        <v>139</v>
      </c>
      <c r="P84" s="442"/>
      <c r="Q84" s="435"/>
      <c r="R84" s="436"/>
      <c r="S84" s="436"/>
      <c r="T84" s="436"/>
      <c r="U84" s="436"/>
      <c r="V84" s="436"/>
      <c r="W84" s="436"/>
      <c r="X84" s="437"/>
      <c r="Y84" s="436"/>
      <c r="Z84" s="436"/>
    </row>
    <row r="85" spans="1:26" ht="15.75">
      <c r="A85" s="441">
        <v>285</v>
      </c>
      <c r="B85" s="245" t="s">
        <v>140</v>
      </c>
      <c r="C85" s="244" t="s">
        <v>141</v>
      </c>
      <c r="D85" s="245"/>
      <c r="E85" s="285">
        <f>'[1]OTCHET'!E536</f>
        <v>0</v>
      </c>
      <c r="F85" s="285">
        <f t="shared" si="1"/>
        <v>0</v>
      </c>
      <c r="G85" s="286">
        <f>'[1]OTCHET'!G536</f>
        <v>0</v>
      </c>
      <c r="H85" s="287">
        <f>'[1]OTCHET'!H536</f>
        <v>0</v>
      </c>
      <c r="I85" s="287">
        <f>'[1]OTCHET'!I536</f>
        <v>0</v>
      </c>
      <c r="J85" s="288">
        <f>'[1]OTCHET'!J536</f>
        <v>0</v>
      </c>
      <c r="K85" s="364"/>
      <c r="L85" s="364"/>
      <c r="M85" s="364"/>
      <c r="N85" s="183"/>
      <c r="O85" s="289" t="s">
        <v>141</v>
      </c>
      <c r="P85" s="442"/>
      <c r="Q85" s="435"/>
      <c r="R85" s="436"/>
      <c r="S85" s="436"/>
      <c r="T85" s="436"/>
      <c r="U85" s="436"/>
      <c r="V85" s="436"/>
      <c r="W85" s="436"/>
      <c r="X85" s="437"/>
      <c r="Y85" s="436"/>
      <c r="Z85" s="436"/>
    </row>
    <row r="86" spans="1:26" ht="15.75">
      <c r="A86" s="441">
        <v>290</v>
      </c>
      <c r="B86" s="236" t="s">
        <v>142</v>
      </c>
      <c r="C86" s="106" t="s">
        <v>143</v>
      </c>
      <c r="D86" s="236"/>
      <c r="E86" s="290">
        <f>+E87+E88</f>
        <v>0</v>
      </c>
      <c r="F86" s="290">
        <f>+F87+F88</f>
        <v>0</v>
      </c>
      <c r="G86" s="291">
        <f aca="true" t="shared" si="11" ref="G86:M86">+G87+G88</f>
        <v>0</v>
      </c>
      <c r="H86" s="292">
        <f>+H87+H88</f>
        <v>0</v>
      </c>
      <c r="I86" s="292">
        <f>+I87+I88</f>
        <v>0</v>
      </c>
      <c r="J86" s="293">
        <f>+J87+J88</f>
        <v>0</v>
      </c>
      <c r="K86" s="364">
        <f t="shared" si="11"/>
        <v>0</v>
      </c>
      <c r="L86" s="364">
        <f t="shared" si="11"/>
        <v>0</v>
      </c>
      <c r="M86" s="364">
        <f t="shared" si="11"/>
        <v>0</v>
      </c>
      <c r="N86" s="183"/>
      <c r="O86" s="294" t="s">
        <v>143</v>
      </c>
      <c r="P86" s="442"/>
      <c r="Q86" s="435"/>
      <c r="R86" s="436"/>
      <c r="S86" s="436"/>
      <c r="T86" s="436"/>
      <c r="U86" s="436"/>
      <c r="V86" s="436"/>
      <c r="W86" s="436"/>
      <c r="X86" s="437"/>
      <c r="Y86" s="436"/>
      <c r="Z86" s="436"/>
    </row>
    <row r="87" spans="1:26" ht="15.75">
      <c r="A87" s="441">
        <v>295</v>
      </c>
      <c r="B87" s="344" t="s">
        <v>144</v>
      </c>
      <c r="C87" s="344" t="s">
        <v>145</v>
      </c>
      <c r="D87" s="366"/>
      <c r="E87" s="345">
        <f>+'[1]OTCHET'!E503+'[1]OTCHET'!E512+'[1]OTCHET'!E516+'[1]OTCHET'!E543</f>
        <v>0</v>
      </c>
      <c r="F87" s="345">
        <f t="shared" si="1"/>
        <v>0</v>
      </c>
      <c r="G87" s="346">
        <f>+'[1]OTCHET'!G503+'[1]OTCHET'!G512+'[1]OTCHET'!G516+'[1]OTCHET'!G543</f>
        <v>0</v>
      </c>
      <c r="H87" s="347">
        <f>+'[1]OTCHET'!H503+'[1]OTCHET'!H512+'[1]OTCHET'!H516+'[1]OTCHET'!H543</f>
        <v>0</v>
      </c>
      <c r="I87" s="347">
        <f>+'[1]OTCHET'!I503+'[1]OTCHET'!I512+'[1]OTCHET'!I516+'[1]OTCHET'!I543</f>
        <v>0</v>
      </c>
      <c r="J87" s="348">
        <f>+'[1]OTCHET'!J503+'[1]OTCHET'!J512+'[1]OTCHET'!J516+'[1]OTCHET'!J543</f>
        <v>0</v>
      </c>
      <c r="K87" s="364"/>
      <c r="L87" s="364"/>
      <c r="M87" s="364"/>
      <c r="N87" s="183"/>
      <c r="O87" s="350" t="s">
        <v>145</v>
      </c>
      <c r="P87" s="442"/>
      <c r="Q87" s="435"/>
      <c r="R87" s="436"/>
      <c r="S87" s="436"/>
      <c r="T87" s="436"/>
      <c r="U87" s="436"/>
      <c r="V87" s="436"/>
      <c r="W87" s="436"/>
      <c r="X87" s="437"/>
      <c r="Y87" s="436"/>
      <c r="Z87" s="436"/>
    </row>
    <row r="88" spans="1:26" ht="15.75">
      <c r="A88" s="441">
        <v>300</v>
      </c>
      <c r="B88" s="365" t="s">
        <v>146</v>
      </c>
      <c r="C88" s="365" t="s">
        <v>147</v>
      </c>
      <c r="D88" s="367"/>
      <c r="E88" s="359">
        <f>+'[1]OTCHET'!E521+'[1]OTCHET'!E524+'[1]OTCHET'!E544</f>
        <v>0</v>
      </c>
      <c r="F88" s="359">
        <f t="shared" si="1"/>
        <v>0</v>
      </c>
      <c r="G88" s="360">
        <f>+'[1]OTCHET'!G521+'[1]OTCHET'!G524+'[1]OTCHET'!G544</f>
        <v>0</v>
      </c>
      <c r="H88" s="361">
        <f>+'[1]OTCHET'!H521+'[1]OTCHET'!H524+'[1]OTCHET'!H544</f>
        <v>0</v>
      </c>
      <c r="I88" s="361">
        <f>+'[1]OTCHET'!I521+'[1]OTCHET'!I524+'[1]OTCHET'!I544</f>
        <v>0</v>
      </c>
      <c r="J88" s="362">
        <f>+'[1]OTCHET'!J521+'[1]OTCHET'!J524+'[1]OTCHET'!J544</f>
        <v>0</v>
      </c>
      <c r="K88" s="364"/>
      <c r="L88" s="364"/>
      <c r="M88" s="364"/>
      <c r="N88" s="183"/>
      <c r="O88" s="363" t="s">
        <v>147</v>
      </c>
      <c r="P88" s="442"/>
      <c r="Q88" s="435"/>
      <c r="R88" s="436"/>
      <c r="S88" s="436"/>
      <c r="T88" s="436"/>
      <c r="U88" s="436"/>
      <c r="V88" s="436"/>
      <c r="W88" s="436"/>
      <c r="X88" s="437"/>
      <c r="Y88" s="436"/>
      <c r="Z88" s="436"/>
    </row>
    <row r="89" spans="1:26" ht="15.75">
      <c r="A89" s="441">
        <v>310</v>
      </c>
      <c r="B89" s="230" t="s">
        <v>148</v>
      </c>
      <c r="C89" s="231" t="s">
        <v>149</v>
      </c>
      <c r="D89" s="368"/>
      <c r="E89" s="280">
        <f>'[1]OTCHET'!E531</f>
        <v>0</v>
      </c>
      <c r="F89" s="280">
        <f aca="true" t="shared" si="12" ref="F89:F96">+G89+H89+I89+J89</f>
        <v>0</v>
      </c>
      <c r="G89" s="281">
        <f>'[1]OTCHET'!G531</f>
        <v>0</v>
      </c>
      <c r="H89" s="282">
        <f>'[1]OTCHET'!H531</f>
        <v>0</v>
      </c>
      <c r="I89" s="282">
        <f>'[1]OTCHET'!I531</f>
        <v>0</v>
      </c>
      <c r="J89" s="283">
        <f>'[1]OTCHET'!J531</f>
        <v>0</v>
      </c>
      <c r="K89" s="364"/>
      <c r="L89" s="364"/>
      <c r="M89" s="364"/>
      <c r="N89" s="183"/>
      <c r="O89" s="284" t="s">
        <v>149</v>
      </c>
      <c r="P89" s="442"/>
      <c r="Q89" s="435"/>
      <c r="R89" s="436"/>
      <c r="S89" s="436"/>
      <c r="T89" s="436"/>
      <c r="U89" s="436"/>
      <c r="V89" s="436"/>
      <c r="W89" s="436"/>
      <c r="X89" s="437"/>
      <c r="Y89" s="436"/>
      <c r="Z89" s="436"/>
    </row>
    <row r="90" spans="1:26" ht="15.75">
      <c r="A90" s="441">
        <v>320</v>
      </c>
      <c r="B90" s="245" t="s">
        <v>150</v>
      </c>
      <c r="C90" s="244" t="s">
        <v>151</v>
      </c>
      <c r="D90" s="245"/>
      <c r="E90" s="285">
        <f>+'[1]OTCHET'!E567+'[1]OTCHET'!E568+'[1]OTCHET'!E569+'[1]OTCHET'!E570+'[1]OTCHET'!E571+'[1]OTCHET'!E572</f>
        <v>0</v>
      </c>
      <c r="F90" s="285">
        <f t="shared" si="12"/>
        <v>0</v>
      </c>
      <c r="G90" s="286">
        <f>+'[1]OTCHET'!G567+'[1]OTCHET'!G568+'[1]OTCHET'!G569+'[1]OTCHET'!G570+'[1]OTCHET'!G571+'[1]OTCHET'!G572</f>
        <v>0</v>
      </c>
      <c r="H90" s="287">
        <f>+'[1]OTCHET'!H567+'[1]OTCHET'!H568+'[1]OTCHET'!H569+'[1]OTCHET'!H570+'[1]OTCHET'!H571+'[1]OTCHET'!H572</f>
        <v>0</v>
      </c>
      <c r="I90" s="287">
        <f>+'[1]OTCHET'!I567+'[1]OTCHET'!I568+'[1]OTCHET'!I569+'[1]OTCHET'!I570+'[1]OTCHET'!I571+'[1]OTCHET'!I572</f>
        <v>0</v>
      </c>
      <c r="J90" s="288">
        <f>+'[1]OTCHET'!J567+'[1]OTCHET'!J568+'[1]OTCHET'!J569+'[1]OTCHET'!J570+'[1]OTCHET'!J571+'[1]OTCHET'!J572</f>
        <v>0</v>
      </c>
      <c r="K90" s="364"/>
      <c r="L90" s="364"/>
      <c r="M90" s="364"/>
      <c r="N90" s="183"/>
      <c r="O90" s="289" t="s">
        <v>151</v>
      </c>
      <c r="P90" s="442"/>
      <c r="Q90" s="435"/>
      <c r="R90" s="436"/>
      <c r="S90" s="436"/>
      <c r="T90" s="436"/>
      <c r="U90" s="436"/>
      <c r="V90" s="436"/>
      <c r="W90" s="436"/>
      <c r="X90" s="437"/>
      <c r="Y90" s="436"/>
      <c r="Z90" s="436"/>
    </row>
    <row r="91" spans="1:26" ht="15.75">
      <c r="A91" s="441">
        <v>330</v>
      </c>
      <c r="B91" s="369" t="s">
        <v>152</v>
      </c>
      <c r="C91" s="369" t="s">
        <v>153</v>
      </c>
      <c r="D91" s="369"/>
      <c r="E91" s="155">
        <f>+'[1]OTCHET'!E573+'[1]OTCHET'!E574+'[1]OTCHET'!E575+'[1]OTCHET'!E576+'[1]OTCHET'!E577+'[1]OTCHET'!E578+'[1]OTCHET'!E579</f>
        <v>0</v>
      </c>
      <c r="F91" s="155">
        <f t="shared" si="12"/>
        <v>0</v>
      </c>
      <c r="G91" s="156">
        <f>+'[1]OTCHET'!G573+'[1]OTCHET'!G574+'[1]OTCHET'!G575+'[1]OTCHET'!G576+'[1]OTCHET'!G577+'[1]OTCHET'!G578+'[1]OTCHET'!G579</f>
        <v>0</v>
      </c>
      <c r="H91" s="157">
        <f>+'[1]OTCHET'!H573+'[1]OTCHET'!H574+'[1]OTCHET'!H575+'[1]OTCHET'!H576+'[1]OTCHET'!H577+'[1]OTCHET'!H578+'[1]OTCHET'!H579</f>
        <v>0</v>
      </c>
      <c r="I91" s="157">
        <f>+'[1]OTCHET'!I573+'[1]OTCHET'!I574+'[1]OTCHET'!I575+'[1]OTCHET'!I576+'[1]OTCHET'!I577+'[1]OTCHET'!I578+'[1]OTCHET'!I579</f>
        <v>0</v>
      </c>
      <c r="J91" s="158">
        <f>+'[1]OTCHET'!J573+'[1]OTCHET'!J574+'[1]OTCHET'!J575+'[1]OTCHET'!J576+'[1]OTCHET'!J577+'[1]OTCHET'!J578+'[1]OTCHET'!J579</f>
        <v>0</v>
      </c>
      <c r="K91" s="370"/>
      <c r="L91" s="370"/>
      <c r="M91" s="370"/>
      <c r="N91" s="183"/>
      <c r="O91" s="159" t="s">
        <v>153</v>
      </c>
      <c r="P91" s="442"/>
      <c r="Q91" s="435"/>
      <c r="R91" s="436"/>
      <c r="S91" s="436"/>
      <c r="T91" s="436"/>
      <c r="U91" s="436"/>
      <c r="V91" s="436"/>
      <c r="W91" s="436"/>
      <c r="X91" s="437"/>
      <c r="Y91" s="436"/>
      <c r="Z91" s="436"/>
    </row>
    <row r="92" spans="1:26" ht="15.75">
      <c r="A92" s="441">
        <v>335</v>
      </c>
      <c r="B92" s="244" t="s">
        <v>154</v>
      </c>
      <c r="C92" s="244" t="s">
        <v>155</v>
      </c>
      <c r="D92" s="369"/>
      <c r="E92" s="155">
        <f>+'[1]OTCHET'!E580</f>
        <v>0</v>
      </c>
      <c r="F92" s="155">
        <f t="shared" si="12"/>
        <v>0</v>
      </c>
      <c r="G92" s="156">
        <f>+'[1]OTCHET'!G580</f>
        <v>0</v>
      </c>
      <c r="H92" s="157">
        <f>+'[1]OTCHET'!H580</f>
        <v>0</v>
      </c>
      <c r="I92" s="157">
        <f>+'[1]OTCHET'!I580</f>
        <v>0</v>
      </c>
      <c r="J92" s="158">
        <f>+'[1]OTCHET'!J580</f>
        <v>0</v>
      </c>
      <c r="K92" s="370"/>
      <c r="L92" s="370"/>
      <c r="M92" s="370"/>
      <c r="N92" s="183"/>
      <c r="O92" s="159" t="s">
        <v>155</v>
      </c>
      <c r="P92" s="442"/>
      <c r="Q92" s="435"/>
      <c r="R92" s="436"/>
      <c r="S92" s="436"/>
      <c r="T92" s="436"/>
      <c r="U92" s="436"/>
      <c r="V92" s="436"/>
      <c r="W92" s="436"/>
      <c r="X92" s="437"/>
      <c r="Y92" s="436"/>
      <c r="Z92" s="436"/>
    </row>
    <row r="93" spans="1:26" ht="15.75">
      <c r="A93" s="441">
        <v>340</v>
      </c>
      <c r="B93" s="244" t="s">
        <v>156</v>
      </c>
      <c r="C93" s="244" t="s">
        <v>157</v>
      </c>
      <c r="D93" s="244"/>
      <c r="E93" s="155">
        <f>+'[1]OTCHET'!E587+'[1]OTCHET'!E588</f>
        <v>0</v>
      </c>
      <c r="F93" s="155">
        <f t="shared" si="12"/>
        <v>0</v>
      </c>
      <c r="G93" s="156">
        <f>+'[1]OTCHET'!G587+'[1]OTCHET'!G588</f>
        <v>0</v>
      </c>
      <c r="H93" s="157">
        <f>+'[1]OTCHET'!H587+'[1]OTCHET'!H588</f>
        <v>0</v>
      </c>
      <c r="I93" s="157">
        <f>+'[1]OTCHET'!I587+'[1]OTCHET'!I588</f>
        <v>0</v>
      </c>
      <c r="J93" s="158">
        <f>+'[1]OTCHET'!J587+'[1]OTCHET'!J588</f>
        <v>0</v>
      </c>
      <c r="K93" s="370"/>
      <c r="L93" s="370"/>
      <c r="M93" s="370"/>
      <c r="N93" s="183"/>
      <c r="O93" s="159" t="s">
        <v>157</v>
      </c>
      <c r="P93" s="442"/>
      <c r="Q93" s="435"/>
      <c r="R93" s="436"/>
      <c r="S93" s="436"/>
      <c r="T93" s="436"/>
      <c r="U93" s="436"/>
      <c r="V93" s="436"/>
      <c r="W93" s="436"/>
      <c r="X93" s="437"/>
      <c r="Y93" s="436"/>
      <c r="Z93" s="436"/>
    </row>
    <row r="94" spans="1:26" ht="15.75">
      <c r="A94" s="441">
        <v>345</v>
      </c>
      <c r="B94" s="244" t="s">
        <v>158</v>
      </c>
      <c r="C94" s="369" t="s">
        <v>159</v>
      </c>
      <c r="D94" s="244"/>
      <c r="E94" s="155">
        <f>+'[1]OTCHET'!E589+'[1]OTCHET'!E590</f>
        <v>0</v>
      </c>
      <c r="F94" s="155">
        <f t="shared" si="12"/>
        <v>0</v>
      </c>
      <c r="G94" s="156">
        <f>+'[1]OTCHET'!G589+'[1]OTCHET'!G590</f>
        <v>0</v>
      </c>
      <c r="H94" s="157">
        <f>+'[1]OTCHET'!H589+'[1]OTCHET'!H590</f>
        <v>0</v>
      </c>
      <c r="I94" s="157">
        <f>+'[1]OTCHET'!I589+'[1]OTCHET'!I590</f>
        <v>0</v>
      </c>
      <c r="J94" s="158">
        <f>+'[1]OTCHET'!J589+'[1]OTCHET'!J590</f>
        <v>0</v>
      </c>
      <c r="K94" s="370"/>
      <c r="L94" s="370"/>
      <c r="M94" s="370"/>
      <c r="N94" s="183"/>
      <c r="O94" s="159" t="s">
        <v>159</v>
      </c>
      <c r="P94" s="442"/>
      <c r="Q94" s="435"/>
      <c r="R94" s="436"/>
      <c r="S94" s="436"/>
      <c r="T94" s="436"/>
      <c r="U94" s="436"/>
      <c r="V94" s="436"/>
      <c r="W94" s="436"/>
      <c r="X94" s="437"/>
      <c r="Y94" s="436"/>
      <c r="Z94" s="436"/>
    </row>
    <row r="95" spans="1:26" ht="15.75">
      <c r="A95" s="441">
        <v>350</v>
      </c>
      <c r="B95" s="106" t="s">
        <v>160</v>
      </c>
      <c r="C95" s="106" t="s">
        <v>161</v>
      </c>
      <c r="D95" s="106"/>
      <c r="E95" s="107">
        <f>'[1]OTCHET'!E591</f>
        <v>0</v>
      </c>
      <c r="F95" s="107">
        <f t="shared" si="12"/>
        <v>0</v>
      </c>
      <c r="G95" s="108">
        <f>'[1]OTCHET'!G591</f>
        <v>-9662</v>
      </c>
      <c r="H95" s="109">
        <f>'[1]OTCHET'!H591</f>
        <v>0</v>
      </c>
      <c r="I95" s="109">
        <f>'[1]OTCHET'!I591</f>
        <v>9662</v>
      </c>
      <c r="J95" s="110">
        <f>'[1]OTCHET'!J591</f>
        <v>0</v>
      </c>
      <c r="K95" s="370"/>
      <c r="L95" s="370"/>
      <c r="M95" s="370"/>
      <c r="N95" s="183"/>
      <c r="O95" s="112" t="s">
        <v>161</v>
      </c>
      <c r="P95" s="442"/>
      <c r="Q95" s="435"/>
      <c r="R95" s="436"/>
      <c r="S95" s="436"/>
      <c r="T95" s="436"/>
      <c r="U95" s="436"/>
      <c r="V95" s="436"/>
      <c r="W95" s="436"/>
      <c r="X95" s="437"/>
      <c r="Y95" s="436"/>
      <c r="Z95" s="436"/>
    </row>
    <row r="96" spans="1:26" ht="16.5" thickBot="1">
      <c r="A96" s="443">
        <v>355</v>
      </c>
      <c r="B96" s="371" t="s">
        <v>162</v>
      </c>
      <c r="C96" s="371" t="s">
        <v>163</v>
      </c>
      <c r="D96" s="371"/>
      <c r="E96" s="372">
        <f>+'[1]OTCHET'!E594</f>
        <v>0</v>
      </c>
      <c r="F96" s="372">
        <f t="shared" si="12"/>
        <v>0</v>
      </c>
      <c r="G96" s="373">
        <f>+'[1]OTCHET'!G594</f>
        <v>-9662</v>
      </c>
      <c r="H96" s="374">
        <f>+'[1]OTCHET'!H594</f>
        <v>0</v>
      </c>
      <c r="I96" s="374">
        <f>+'[1]OTCHET'!I594</f>
        <v>9662</v>
      </c>
      <c r="J96" s="375">
        <f>+'[1]OTCHET'!J594</f>
        <v>0</v>
      </c>
      <c r="K96" s="376"/>
      <c r="L96" s="376"/>
      <c r="M96" s="376"/>
      <c r="N96" s="183"/>
      <c r="O96" s="377" t="s">
        <v>163</v>
      </c>
      <c r="P96" s="444"/>
      <c r="Q96" s="435"/>
      <c r="R96" s="436"/>
      <c r="S96" s="436"/>
      <c r="T96" s="436"/>
      <c r="U96" s="436"/>
      <c r="V96" s="436"/>
      <c r="W96" s="436"/>
      <c r="X96" s="437"/>
      <c r="Y96" s="436"/>
      <c r="Z96" s="436"/>
    </row>
    <row r="97" spans="2:26" ht="16.5" hidden="1" thickBot="1">
      <c r="B97" s="378" t="s">
        <v>164</v>
      </c>
      <c r="C97" s="378"/>
      <c r="D97" s="378"/>
      <c r="E97" s="379"/>
      <c r="F97" s="379"/>
      <c r="G97" s="379"/>
      <c r="H97" s="379"/>
      <c r="I97" s="379"/>
      <c r="J97" s="379"/>
      <c r="K97" s="95"/>
      <c r="L97" s="95"/>
      <c r="M97" s="95"/>
      <c r="N97" s="380"/>
      <c r="O97" s="378"/>
      <c r="P97" s="434"/>
      <c r="Q97" s="435"/>
      <c r="R97" s="436"/>
      <c r="S97" s="436"/>
      <c r="T97" s="436"/>
      <c r="U97" s="436"/>
      <c r="V97" s="436"/>
      <c r="W97" s="436"/>
      <c r="X97" s="437"/>
      <c r="Y97" s="436"/>
      <c r="Z97" s="436"/>
    </row>
    <row r="98" spans="2:26" ht="16.5" hidden="1" thickBot="1">
      <c r="B98" s="378" t="s">
        <v>165</v>
      </c>
      <c r="C98" s="378"/>
      <c r="D98" s="378"/>
      <c r="E98" s="379"/>
      <c r="F98" s="379"/>
      <c r="G98" s="379"/>
      <c r="H98" s="379"/>
      <c r="I98" s="379"/>
      <c r="J98" s="379"/>
      <c r="K98" s="95"/>
      <c r="L98" s="95"/>
      <c r="M98" s="95"/>
      <c r="N98" s="380"/>
      <c r="O98" s="378"/>
      <c r="P98" s="434"/>
      <c r="Q98" s="435"/>
      <c r="R98" s="436"/>
      <c r="S98" s="436"/>
      <c r="T98" s="436"/>
      <c r="U98" s="436"/>
      <c r="V98" s="436"/>
      <c r="W98" s="436"/>
      <c r="X98" s="437"/>
      <c r="Y98" s="436"/>
      <c r="Z98" s="436"/>
    </row>
    <row r="99" spans="2:26" ht="16.5" hidden="1" thickBot="1">
      <c r="B99" s="378" t="s">
        <v>166</v>
      </c>
      <c r="C99" s="378"/>
      <c r="D99" s="378"/>
      <c r="E99" s="379"/>
      <c r="F99" s="379"/>
      <c r="G99" s="379"/>
      <c r="H99" s="379"/>
      <c r="I99" s="379"/>
      <c r="J99" s="381"/>
      <c r="K99" s="382"/>
      <c r="L99" s="382"/>
      <c r="M99" s="382"/>
      <c r="N99" s="380"/>
      <c r="O99" s="378"/>
      <c r="P99" s="434"/>
      <c r="Q99" s="435"/>
      <c r="R99" s="436"/>
      <c r="S99" s="436"/>
      <c r="T99" s="436"/>
      <c r="U99" s="436"/>
      <c r="V99" s="436"/>
      <c r="W99" s="436"/>
      <c r="X99" s="437"/>
      <c r="Y99" s="436"/>
      <c r="Z99" s="436"/>
    </row>
    <row r="100" spans="2:26" ht="16.5" hidden="1" thickBot="1">
      <c r="B100" s="383" t="s">
        <v>167</v>
      </c>
      <c r="C100" s="384"/>
      <c r="D100" s="384"/>
      <c r="E100" s="379"/>
      <c r="F100" s="379"/>
      <c r="G100" s="379"/>
      <c r="H100" s="379"/>
      <c r="I100" s="379"/>
      <c r="J100" s="381"/>
      <c r="K100" s="382"/>
      <c r="L100" s="382"/>
      <c r="M100" s="382"/>
      <c r="N100" s="380"/>
      <c r="O100" s="384"/>
      <c r="P100" s="434"/>
      <c r="Q100" s="435"/>
      <c r="R100" s="436"/>
      <c r="S100" s="436"/>
      <c r="T100" s="436"/>
      <c r="U100" s="436"/>
      <c r="V100" s="436"/>
      <c r="W100" s="436"/>
      <c r="X100" s="437"/>
      <c r="Y100" s="436"/>
      <c r="Z100" s="436"/>
    </row>
    <row r="101" spans="2:26" ht="16.5" hidden="1" thickBot="1">
      <c r="B101" s="383"/>
      <c r="C101" s="383"/>
      <c r="D101" s="383"/>
      <c r="E101" s="385"/>
      <c r="F101" s="385"/>
      <c r="G101" s="385"/>
      <c r="H101" s="385"/>
      <c r="I101" s="385"/>
      <c r="J101" s="385"/>
      <c r="K101" s="386"/>
      <c r="L101" s="386"/>
      <c r="M101" s="386"/>
      <c r="N101" s="207"/>
      <c r="O101" s="383"/>
      <c r="P101" s="432"/>
      <c r="Q101" s="435"/>
      <c r="R101" s="436"/>
      <c r="S101" s="436"/>
      <c r="T101" s="436"/>
      <c r="U101" s="436"/>
      <c r="V101" s="436"/>
      <c r="W101" s="436"/>
      <c r="X101" s="437"/>
      <c r="Y101" s="436"/>
      <c r="Z101" s="436"/>
    </row>
    <row r="102" spans="2:26" ht="16.5" hidden="1" thickBot="1">
      <c r="B102" s="384" t="s">
        <v>168</v>
      </c>
      <c r="C102" s="384"/>
      <c r="D102" s="384"/>
      <c r="E102" s="385"/>
      <c r="F102" s="385"/>
      <c r="G102" s="385"/>
      <c r="H102" s="385"/>
      <c r="I102" s="385"/>
      <c r="J102" s="385"/>
      <c r="K102" s="387"/>
      <c r="L102" s="387"/>
      <c r="M102" s="387"/>
      <c r="N102" s="207"/>
      <c r="O102" s="384"/>
      <c r="P102" s="432"/>
      <c r="Q102" s="435"/>
      <c r="R102" s="436"/>
      <c r="S102" s="436"/>
      <c r="T102" s="436"/>
      <c r="U102" s="436"/>
      <c r="V102" s="436"/>
      <c r="W102" s="436"/>
      <c r="X102" s="437"/>
      <c r="Y102" s="436"/>
      <c r="Z102" s="436"/>
    </row>
    <row r="103" spans="2:26" ht="16.5" hidden="1" thickBot="1">
      <c r="B103" s="378" t="s">
        <v>166</v>
      </c>
      <c r="C103" s="378"/>
      <c r="D103" s="378"/>
      <c r="E103" s="385"/>
      <c r="F103" s="388"/>
      <c r="G103" s="388"/>
      <c r="H103" s="388"/>
      <c r="I103" s="385"/>
      <c r="J103" s="385"/>
      <c r="K103" s="386"/>
      <c r="L103" s="386"/>
      <c r="M103" s="386"/>
      <c r="N103" s="207"/>
      <c r="O103" s="378"/>
      <c r="P103" s="432"/>
      <c r="Q103" s="435"/>
      <c r="R103" s="436"/>
      <c r="S103" s="436"/>
      <c r="T103" s="436"/>
      <c r="U103" s="436"/>
      <c r="V103" s="436"/>
      <c r="W103" s="436"/>
      <c r="X103" s="437"/>
      <c r="Y103" s="436"/>
      <c r="Z103" s="436"/>
    </row>
    <row r="104" spans="2:26" ht="16.5" hidden="1" thickBot="1">
      <c r="B104" s="389" t="s">
        <v>167</v>
      </c>
      <c r="C104" s="383"/>
      <c r="D104" s="383"/>
      <c r="E104" s="385"/>
      <c r="F104" s="388"/>
      <c r="G104" s="388"/>
      <c r="H104" s="388"/>
      <c r="I104" s="385"/>
      <c r="J104" s="385"/>
      <c r="K104" s="386"/>
      <c r="L104" s="386"/>
      <c r="M104" s="387"/>
      <c r="N104" s="390"/>
      <c r="O104" s="383"/>
      <c r="P104" s="432"/>
      <c r="Q104" s="435"/>
      <c r="R104" s="436"/>
      <c r="S104" s="436"/>
      <c r="T104" s="436"/>
      <c r="U104" s="436"/>
      <c r="V104" s="436"/>
      <c r="W104" s="436"/>
      <c r="X104" s="437"/>
      <c r="Y104" s="436"/>
      <c r="Z104" s="436"/>
    </row>
    <row r="105" spans="2:26" ht="15.75">
      <c r="B105" s="391">
        <f>+IF(+SUM(E$65:J$65)=0,0,"Контрола: дефицит/излишък = финансиране с обратен знак (V. + VІ. = 0)")</f>
        <v>0</v>
      </c>
      <c r="C105" s="392"/>
      <c r="D105" s="392"/>
      <c r="E105" s="393">
        <f aca="true" t="shared" si="13" ref="E105:J105">+E$64+E$66</f>
        <v>0</v>
      </c>
      <c r="F105" s="393">
        <f t="shared" si="13"/>
        <v>0</v>
      </c>
      <c r="G105" s="394">
        <f t="shared" si="13"/>
        <v>0</v>
      </c>
      <c r="H105" s="394">
        <f t="shared" si="13"/>
        <v>0</v>
      </c>
      <c r="I105" s="394">
        <f t="shared" si="13"/>
        <v>0</v>
      </c>
      <c r="J105" s="394">
        <f t="shared" si="13"/>
        <v>0</v>
      </c>
      <c r="K105" s="395"/>
      <c r="L105" s="395"/>
      <c r="M105" s="395"/>
      <c r="N105" s="390"/>
      <c r="O105" s="396"/>
      <c r="P105" s="432"/>
      <c r="Q105" s="435"/>
      <c r="R105" s="436"/>
      <c r="S105" s="436"/>
      <c r="T105" s="436"/>
      <c r="U105" s="436"/>
      <c r="V105" s="436"/>
      <c r="W105" s="436"/>
      <c r="X105" s="437"/>
      <c r="Y105" s="436"/>
      <c r="Z105" s="436"/>
    </row>
    <row r="106" spans="2:26" ht="15.75">
      <c r="B106" s="396"/>
      <c r="C106" s="396"/>
      <c r="D106" s="396"/>
      <c r="E106" s="397"/>
      <c r="F106" s="398"/>
      <c r="G106" s="399"/>
      <c r="H106" s="2"/>
      <c r="I106" s="2"/>
      <c r="K106" s="395"/>
      <c r="L106" s="395"/>
      <c r="M106" s="395"/>
      <c r="N106" s="390"/>
      <c r="O106" s="396"/>
      <c r="P106" s="432"/>
      <c r="Q106" s="433"/>
      <c r="R106" s="436"/>
      <c r="S106" s="436"/>
      <c r="T106" s="436"/>
      <c r="U106" s="436"/>
      <c r="V106" s="436"/>
      <c r="W106" s="436"/>
      <c r="X106" s="437"/>
      <c r="Y106" s="436"/>
      <c r="Z106" s="436"/>
    </row>
    <row r="107" spans="2:26" ht="19.5" customHeight="1">
      <c r="B107" s="400"/>
      <c r="C107" s="396"/>
      <c r="D107" s="396"/>
      <c r="E107" s="401"/>
      <c r="F107" s="13"/>
      <c r="G107" s="402"/>
      <c r="H107" s="402">
        <f>+'[1]OTCHET'!F605</f>
        <v>0</v>
      </c>
      <c r="I107" s="403"/>
      <c r="J107" s="404">
        <f>+'[1]OTCHET'!B605</f>
        <v>45291</v>
      </c>
      <c r="K107" s="395"/>
      <c r="L107" s="395"/>
      <c r="M107" s="395"/>
      <c r="N107" s="390"/>
      <c r="O107" s="396"/>
      <c r="P107" s="432"/>
      <c r="Q107" s="433"/>
      <c r="R107" s="436"/>
      <c r="S107" s="436"/>
      <c r="T107" s="436"/>
      <c r="U107" s="436"/>
      <c r="V107" s="436"/>
      <c r="W107" s="436"/>
      <c r="X107" s="437"/>
      <c r="Y107" s="436"/>
      <c r="Z107" s="436"/>
    </row>
    <row r="108" spans="2:26" ht="15.75">
      <c r="B108" s="405" t="s">
        <v>169</v>
      </c>
      <c r="C108" s="406"/>
      <c r="D108" s="406"/>
      <c r="E108" s="407"/>
      <c r="F108" s="407"/>
      <c r="G108" s="456" t="s">
        <v>170</v>
      </c>
      <c r="H108" s="456"/>
      <c r="I108" s="408"/>
      <c r="J108" s="409" t="s">
        <v>171</v>
      </c>
      <c r="K108" s="395"/>
      <c r="L108" s="395"/>
      <c r="M108" s="395"/>
      <c r="N108" s="390"/>
      <c r="O108" s="396"/>
      <c r="P108" s="432"/>
      <c r="Q108" s="433"/>
      <c r="R108" s="436"/>
      <c r="S108" s="436"/>
      <c r="T108" s="436"/>
      <c r="U108" s="436"/>
      <c r="V108" s="436"/>
      <c r="W108" s="436"/>
      <c r="X108" s="437"/>
      <c r="Y108" s="436"/>
      <c r="Z108" s="436"/>
    </row>
    <row r="109" spans="2:26" ht="17.25" customHeight="1">
      <c r="B109" s="410" t="s">
        <v>172</v>
      </c>
      <c r="C109" s="5"/>
      <c r="D109" s="5"/>
      <c r="E109" s="411"/>
      <c r="F109" s="412"/>
      <c r="G109" s="2"/>
      <c r="H109" s="2"/>
      <c r="I109" s="2"/>
      <c r="J109" s="2"/>
      <c r="K109" s="395"/>
      <c r="L109" s="395"/>
      <c r="M109" s="395"/>
      <c r="N109" s="390"/>
      <c r="O109" s="396"/>
      <c r="P109" s="432"/>
      <c r="Q109" s="433"/>
      <c r="R109" s="436"/>
      <c r="S109" s="436"/>
      <c r="T109" s="436"/>
      <c r="U109" s="436"/>
      <c r="V109" s="436"/>
      <c r="W109" s="436"/>
      <c r="X109" s="437"/>
      <c r="Y109" s="436"/>
      <c r="Z109" s="436"/>
    </row>
    <row r="110" spans="2:26" ht="17.25" customHeight="1">
      <c r="B110" s="403"/>
      <c r="C110" s="413"/>
      <c r="D110" s="396"/>
      <c r="E110" s="447"/>
      <c r="F110" s="447"/>
      <c r="G110" s="2"/>
      <c r="H110" s="2"/>
      <c r="I110" s="2"/>
      <c r="J110" s="2"/>
      <c r="K110" s="395"/>
      <c r="L110" s="395"/>
      <c r="M110" s="395"/>
      <c r="N110" s="390"/>
      <c r="O110" s="396"/>
      <c r="P110" s="432"/>
      <c r="Q110" s="433"/>
      <c r="R110" s="436"/>
      <c r="S110" s="436"/>
      <c r="T110" s="436"/>
      <c r="U110" s="436"/>
      <c r="V110" s="436"/>
      <c r="W110" s="436"/>
      <c r="X110" s="437"/>
      <c r="Y110" s="436"/>
      <c r="Z110" s="436"/>
    </row>
    <row r="111" spans="2:26" ht="19.5" customHeight="1">
      <c r="B111" s="5"/>
      <c r="E111" s="2"/>
      <c r="F111" s="2"/>
      <c r="G111" s="2"/>
      <c r="H111" s="2"/>
      <c r="I111" s="2"/>
      <c r="J111" s="2"/>
      <c r="K111" s="395"/>
      <c r="L111" s="395"/>
      <c r="M111" s="395"/>
      <c r="N111" s="390"/>
      <c r="O111" s="413"/>
      <c r="P111" s="432"/>
      <c r="Q111" s="433"/>
      <c r="R111" s="436"/>
      <c r="S111" s="436"/>
      <c r="T111" s="436"/>
      <c r="U111" s="436"/>
      <c r="V111" s="436"/>
      <c r="W111" s="436"/>
      <c r="X111" s="437"/>
      <c r="Y111" s="436"/>
      <c r="Z111" s="436"/>
    </row>
    <row r="112" spans="5:26" ht="15.75" customHeight="1">
      <c r="E112" s="2"/>
      <c r="F112" s="2"/>
      <c r="G112" s="2"/>
      <c r="H112" s="2"/>
      <c r="I112" s="2"/>
      <c r="J112" s="2"/>
      <c r="K112" s="395"/>
      <c r="L112" s="395"/>
      <c r="M112" s="395"/>
      <c r="N112" s="390"/>
      <c r="O112" s="396"/>
      <c r="P112" s="432"/>
      <c r="Q112" s="433"/>
      <c r="R112" s="436"/>
      <c r="S112" s="436"/>
      <c r="T112" s="436"/>
      <c r="U112" s="436"/>
      <c r="V112" s="436"/>
      <c r="W112" s="436"/>
      <c r="X112" s="437"/>
      <c r="Y112" s="436"/>
      <c r="Z112" s="436"/>
    </row>
    <row r="113" spans="2:26" ht="15.75">
      <c r="B113" s="415" t="s">
        <v>173</v>
      </c>
      <c r="C113" s="396"/>
      <c r="D113" s="396"/>
      <c r="E113" s="412"/>
      <c r="F113" s="412"/>
      <c r="G113" s="2"/>
      <c r="H113" s="415" t="s">
        <v>174</v>
      </c>
      <c r="I113" s="416"/>
      <c r="J113" s="417"/>
      <c r="K113" s="395"/>
      <c r="L113" s="395"/>
      <c r="M113" s="395"/>
      <c r="N113" s="390"/>
      <c r="O113" s="418"/>
      <c r="P113" s="432"/>
      <c r="Q113" s="433"/>
      <c r="R113" s="436"/>
      <c r="S113" s="436"/>
      <c r="T113" s="436"/>
      <c r="U113" s="436"/>
      <c r="V113" s="436"/>
      <c r="W113" s="436"/>
      <c r="X113" s="437"/>
      <c r="Y113" s="436"/>
      <c r="Z113" s="436"/>
    </row>
    <row r="114" spans="5:26" ht="18" customHeight="1">
      <c r="E114" s="447"/>
      <c r="F114" s="447"/>
      <c r="G114" s="419"/>
      <c r="H114" s="2"/>
      <c r="I114" s="447"/>
      <c r="J114" s="447"/>
      <c r="K114" s="395"/>
      <c r="L114" s="395"/>
      <c r="M114" s="395"/>
      <c r="N114" s="390"/>
      <c r="O114" s="420"/>
      <c r="P114" s="432"/>
      <c r="Q114" s="433"/>
      <c r="R114" s="436"/>
      <c r="S114" s="436"/>
      <c r="T114" s="436"/>
      <c r="U114" s="436"/>
      <c r="V114" s="436"/>
      <c r="W114" s="436"/>
      <c r="X114" s="437"/>
      <c r="Y114" s="436"/>
      <c r="Z114" s="436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0:F110"/>
    <mergeCell ref="E114:F114"/>
    <mergeCell ref="I114:J114"/>
    <mergeCell ref="I11:J11"/>
    <mergeCell ref="I12:J14"/>
    <mergeCell ref="E17:E18"/>
    <mergeCell ref="F17:F18"/>
    <mergeCell ref="G108:H108"/>
  </mergeCells>
  <conditionalFormatting sqref="E65:J65">
    <cfRule type="cellIs" priority="21" dxfId="42" operator="notEqual" stopIfTrue="1">
      <formula>0</formula>
    </cfRule>
  </conditionalFormatting>
  <conditionalFormatting sqref="E105:J105">
    <cfRule type="cellIs" priority="20" dxfId="42" operator="notEqual" stopIfTrue="1">
      <formula>0</formula>
    </cfRule>
  </conditionalFormatting>
  <conditionalFormatting sqref="G107:H107 B107">
    <cfRule type="cellIs" priority="19" dxfId="43" operator="equal" stopIfTrue="1">
      <formula>0</formula>
    </cfRule>
  </conditionalFormatting>
  <conditionalFormatting sqref="I114 E110">
    <cfRule type="cellIs" priority="18" dxfId="44" operator="equal" stopIfTrue="1">
      <formula>0</formula>
    </cfRule>
  </conditionalFormatting>
  <conditionalFormatting sqref="J107">
    <cfRule type="cellIs" priority="17" dxfId="45" operator="equal" stopIfTrue="1">
      <formula>0</formula>
    </cfRule>
  </conditionalFormatting>
  <conditionalFormatting sqref="E114:F114">
    <cfRule type="cellIs" priority="16" dxfId="44" operator="equal" stopIfTrue="1">
      <formula>0</formula>
    </cfRule>
  </conditionalFormatting>
  <conditionalFormatting sqref="F15">
    <cfRule type="cellIs" priority="11" dxfId="46" operator="equal" stopIfTrue="1">
      <formula>"Чужди средства"</formula>
    </cfRule>
    <cfRule type="cellIs" priority="12" dxfId="47" operator="equal" stopIfTrue="1">
      <formula>"СЕС - ДМП"</formula>
    </cfRule>
    <cfRule type="cellIs" priority="13" dxfId="48" operator="equal" stopIfTrue="1">
      <formula>"СЕС - РА"</formula>
    </cfRule>
    <cfRule type="cellIs" priority="14" dxfId="49" operator="equal" stopIfTrue="1">
      <formula>"СЕС - ДЕС"</formula>
    </cfRule>
    <cfRule type="cellIs" priority="15" dxfId="50" operator="equal" stopIfTrue="1">
      <formula>"СЕС - КСФ"</formula>
    </cfRule>
  </conditionalFormatting>
  <conditionalFormatting sqref="B105">
    <cfRule type="cellIs" priority="10" dxfId="51" operator="notEqual" stopIfTrue="1">
      <formula>0</formula>
    </cfRule>
  </conditionalFormatting>
  <conditionalFormatting sqref="I11:J11">
    <cfRule type="cellIs" priority="6" dxfId="8" operator="between" stopIfTrue="1">
      <formula>1000000000000</formula>
      <formula>9999999999999990</formula>
    </cfRule>
    <cfRule type="cellIs" priority="7" dxfId="7" operator="between" stopIfTrue="1">
      <formula>10000000000</formula>
      <formula>999999999999</formula>
    </cfRule>
    <cfRule type="cellIs" priority="8" dxfId="6" operator="between" stopIfTrue="1">
      <formula>1000000</formula>
      <formula>99999999</formula>
    </cfRule>
    <cfRule type="cellIs" priority="9" dxfId="5" operator="between" stopIfTrue="1">
      <formula>100</formula>
      <formula>9999</formula>
    </cfRule>
  </conditionalFormatting>
  <conditionalFormatting sqref="E15">
    <cfRule type="cellIs" priority="1" dxfId="46" operator="equal" stopIfTrue="1">
      <formula>"Чужди средства"</formula>
    </cfRule>
    <cfRule type="cellIs" priority="2" dxfId="47" operator="equal" stopIfTrue="1">
      <formula>"СЕС - ДМП"</formula>
    </cfRule>
    <cfRule type="cellIs" priority="3" dxfId="48" operator="equal" stopIfTrue="1">
      <formula>"СЕС - РА"</formula>
    </cfRule>
    <cfRule type="cellIs" priority="4" dxfId="49" operator="equal" stopIfTrue="1">
      <formula>"СЕС - ДЕС"</formula>
    </cfRule>
    <cfRule type="cellIs" priority="5" dxfId="50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8" zoomScaleNormal="68" zoomScalePageLayoutView="0" workbookViewId="0" topLeftCell="B27">
      <selection activeCell="E113" sqref="E113"/>
    </sheetView>
  </sheetViews>
  <sheetFormatPr defaultColWidth="9.140625" defaultRowHeight="15"/>
  <cols>
    <col min="1" max="1" width="3.8515625" style="5" hidden="1" customWidth="1"/>
    <col min="2" max="2" width="81.7109375" style="414" customWidth="1"/>
    <col min="3" max="3" width="3.28125" style="414" hidden="1" customWidth="1"/>
    <col min="4" max="4" width="4.140625" style="414" hidden="1" customWidth="1"/>
    <col min="5" max="6" width="19.140625" style="4" customWidth="1"/>
    <col min="7" max="10" width="19.00390625" style="4" customWidth="1"/>
    <col min="11" max="13" width="23.140625" style="4" hidden="1" customWidth="1"/>
    <col min="14" max="14" width="5.7109375" style="414" customWidth="1"/>
    <col min="15" max="15" width="55.57421875" style="5" customWidth="1"/>
    <col min="16" max="16" width="13.7109375" style="414" hidden="1" customWidth="1"/>
    <col min="17" max="17" width="5.7109375" style="414" customWidth="1"/>
    <col min="18" max="18" width="14.421875" style="422" customWidth="1"/>
    <col min="19" max="19" width="13.421875" style="422" customWidth="1"/>
    <col min="20" max="21" width="11.140625" style="422" customWidth="1"/>
    <col min="22" max="22" width="16.28125" style="422" hidden="1" customWidth="1"/>
    <col min="23" max="23" width="15.00390625" style="422" hidden="1" customWidth="1"/>
    <col min="24" max="24" width="15.00390625" style="423" customWidth="1"/>
    <col min="25" max="25" width="15.7109375" style="422" hidden="1" customWidth="1"/>
    <col min="26" max="26" width="15.28125" style="422" hidden="1" customWidth="1"/>
    <col min="27" max="16384" width="9.140625" style="422" customWidth="1"/>
  </cols>
  <sheetData>
    <row r="1" spans="2:17" ht="18.75" hidden="1">
      <c r="B1" s="1"/>
      <c r="C1" s="1"/>
      <c r="D1" s="1"/>
      <c r="E1" s="2"/>
      <c r="F1" s="421"/>
      <c r="G1" s="421"/>
      <c r="H1" s="421"/>
      <c r="I1" s="2"/>
      <c r="J1" s="2"/>
      <c r="N1" s="5"/>
      <c r="O1" s="1"/>
      <c r="Q1" s="5"/>
    </row>
    <row r="2" spans="2:17" ht="15.75" hidden="1">
      <c r="B2" s="1"/>
      <c r="C2" s="1"/>
      <c r="D2" s="1"/>
      <c r="E2" s="2"/>
      <c r="F2" s="3"/>
      <c r="G2" s="3"/>
      <c r="H2" s="3"/>
      <c r="I2" s="2"/>
      <c r="J2" s="2"/>
      <c r="N2" s="5"/>
      <c r="O2" s="1"/>
      <c r="Q2" s="5"/>
    </row>
    <row r="3" spans="2:17" ht="21.75" customHeight="1" hidden="1">
      <c r="B3" s="1"/>
      <c r="C3" s="1"/>
      <c r="D3" s="1"/>
      <c r="E3" s="2"/>
      <c r="F3" s="3"/>
      <c r="G3" s="3"/>
      <c r="H3" s="3"/>
      <c r="I3" s="2"/>
      <c r="J3" s="2"/>
      <c r="N3" s="5"/>
      <c r="Q3" s="5"/>
    </row>
    <row r="4" spans="2:17" ht="15.75" hidden="1">
      <c r="B4" s="1"/>
      <c r="C4" s="1"/>
      <c r="D4" s="1"/>
      <c r="E4" s="2"/>
      <c r="F4" s="3"/>
      <c r="G4" s="3"/>
      <c r="H4" s="3"/>
      <c r="I4" s="2"/>
      <c r="J4" s="2"/>
      <c r="N4" s="5"/>
      <c r="O4" s="424"/>
      <c r="Q4" s="5"/>
    </row>
    <row r="5" spans="2:17" ht="18" customHeight="1" hidden="1">
      <c r="B5" s="1"/>
      <c r="C5" s="1"/>
      <c r="D5" s="1"/>
      <c r="E5" s="2"/>
      <c r="F5" s="3"/>
      <c r="G5" s="3"/>
      <c r="H5" s="3"/>
      <c r="I5" s="2"/>
      <c r="J5" s="2"/>
      <c r="N5" s="5"/>
      <c r="O5" s="31"/>
      <c r="Q5" s="5"/>
    </row>
    <row r="6" spans="2:17" ht="20.25">
      <c r="B6" s="1"/>
      <c r="C6" s="1"/>
      <c r="D6" s="1"/>
      <c r="E6" s="2"/>
      <c r="F6" s="3"/>
      <c r="G6" s="3"/>
      <c r="H6" s="3"/>
      <c r="I6" s="2"/>
      <c r="J6" s="2"/>
      <c r="N6" s="5"/>
      <c r="O6" s="6"/>
      <c r="Q6" s="5"/>
    </row>
    <row r="7" spans="2:17" ht="9" customHeight="1" hidden="1">
      <c r="B7" s="6"/>
      <c r="C7" s="6"/>
      <c r="D7" s="6"/>
      <c r="E7" s="2"/>
      <c r="F7" s="2"/>
      <c r="G7" s="2"/>
      <c r="H7" s="2"/>
      <c r="I7" s="2"/>
      <c r="J7" s="2"/>
      <c r="N7" s="5"/>
      <c r="P7" s="5"/>
      <c r="Q7" s="5"/>
    </row>
    <row r="8" spans="2:17" ht="22.5" customHeight="1" thickBot="1">
      <c r="B8" s="7" t="str">
        <f>VLOOKUP(E15,SMETKA,3,FALSE)</f>
        <v>                   ОТЧЕТ ЗА КАСОВОТО ИЗПЪЛНЕНИЕ НА СМЕТКИТЕ ЗА ЧУЖДИ СРЕДСТВА</v>
      </c>
      <c r="C8" s="8"/>
      <c r="D8" s="8"/>
      <c r="E8" s="9"/>
      <c r="F8" s="9"/>
      <c r="G8" s="9"/>
      <c r="H8" s="9"/>
      <c r="I8" s="9"/>
      <c r="J8" s="10"/>
      <c r="K8" s="11"/>
      <c r="L8" s="11"/>
      <c r="M8" s="11"/>
      <c r="N8" s="5"/>
      <c r="P8" s="5"/>
      <c r="Q8" s="5"/>
    </row>
    <row r="9" spans="2:17" ht="12" customHeight="1" thickTop="1">
      <c r="B9" s="6"/>
      <c r="C9" s="6"/>
      <c r="D9" s="6"/>
      <c r="E9" s="12"/>
      <c r="F9" s="12"/>
      <c r="G9" s="12"/>
      <c r="H9" s="12"/>
      <c r="I9" s="12"/>
      <c r="J9" s="12"/>
      <c r="K9" s="13"/>
      <c r="L9" s="13"/>
      <c r="M9" s="13"/>
      <c r="N9" s="5"/>
      <c r="P9" s="5"/>
      <c r="Q9" s="5"/>
    </row>
    <row r="10" spans="2:17" ht="18.75">
      <c r="B10" s="14"/>
      <c r="C10" s="14"/>
      <c r="D10" s="14"/>
      <c r="E10" s="2"/>
      <c r="F10" s="15"/>
      <c r="G10" s="15"/>
      <c r="H10" s="15"/>
      <c r="I10" s="2"/>
      <c r="J10" s="2"/>
      <c r="N10" s="5"/>
      <c r="O10" s="14"/>
      <c r="Q10" s="5"/>
    </row>
    <row r="11" spans="2:21" ht="23.25" customHeight="1">
      <c r="B11" s="16" t="str">
        <f>+'[2]OTCHET'!B9</f>
        <v>КРДОПБГДСРСБНА</v>
      </c>
      <c r="C11" s="16"/>
      <c r="D11" s="16"/>
      <c r="E11" s="17" t="s">
        <v>0</v>
      </c>
      <c r="F11" s="18">
        <f>'[2]OTCHET'!F9</f>
        <v>45291</v>
      </c>
      <c r="G11" s="19" t="s">
        <v>1</v>
      </c>
      <c r="H11" s="20">
        <f>+'[2]OTCHET'!H9</f>
        <v>175263817</v>
      </c>
      <c r="I11" s="448">
        <f>+'[2]OTCHET'!I9</f>
        <v>0</v>
      </c>
      <c r="J11" s="449"/>
      <c r="K11" s="21"/>
      <c r="L11" s="21"/>
      <c r="N11" s="5"/>
      <c r="O11" s="22"/>
      <c r="Q11" s="5"/>
      <c r="R11" s="425"/>
      <c r="S11" s="425"/>
      <c r="T11" s="425"/>
      <c r="U11" s="425"/>
    </row>
    <row r="12" spans="2:21" ht="23.25" customHeight="1">
      <c r="B12" s="23" t="s">
        <v>2</v>
      </c>
      <c r="C12" s="24"/>
      <c r="D12" s="14"/>
      <c r="E12" s="2"/>
      <c r="F12" s="25"/>
      <c r="G12" s="2"/>
      <c r="H12" s="26"/>
      <c r="I12" s="450" t="s">
        <v>3</v>
      </c>
      <c r="J12" s="450"/>
      <c r="N12" s="5"/>
      <c r="O12" s="24"/>
      <c r="Q12" s="5"/>
      <c r="R12" s="425"/>
      <c r="S12" s="425"/>
      <c r="T12" s="425"/>
      <c r="U12" s="425"/>
    </row>
    <row r="13" spans="2:21" ht="23.25" customHeight="1">
      <c r="B13" s="27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24"/>
      <c r="D13" s="24"/>
      <c r="E13" s="28" t="str">
        <f>+'[2]OTCHET'!E12</f>
        <v>код по ЕБК:</v>
      </c>
      <c r="F13" s="29" t="str">
        <f>+'[2]OTCHET'!F12</f>
        <v>3200</v>
      </c>
      <c r="G13" s="2"/>
      <c r="H13" s="26"/>
      <c r="I13" s="451"/>
      <c r="J13" s="451"/>
      <c r="N13" s="5"/>
      <c r="O13" s="24"/>
      <c r="Q13" s="5"/>
      <c r="R13" s="425"/>
      <c r="S13" s="425"/>
      <c r="T13" s="425"/>
      <c r="U13" s="425"/>
    </row>
    <row r="14" spans="2:21" ht="23.25" customHeight="1">
      <c r="B14" s="30" t="s">
        <v>4</v>
      </c>
      <c r="C14" s="31"/>
      <c r="D14" s="31"/>
      <c r="E14" s="31"/>
      <c r="F14" s="31"/>
      <c r="G14" s="31"/>
      <c r="H14" s="26"/>
      <c r="I14" s="451"/>
      <c r="J14" s="451"/>
      <c r="N14" s="5"/>
      <c r="O14" s="31"/>
      <c r="Q14" s="5"/>
      <c r="R14" s="425"/>
      <c r="S14" s="425"/>
      <c r="T14" s="425"/>
      <c r="U14" s="425"/>
    </row>
    <row r="15" spans="2:26" ht="21.75" customHeight="1" thickBot="1">
      <c r="B15" s="32" t="s">
        <v>5</v>
      </c>
      <c r="C15" s="33"/>
      <c r="D15" s="33"/>
      <c r="E15" s="34">
        <f>+'[2]OTCHET'!E15</f>
        <v>33</v>
      </c>
      <c r="F15" s="35" t="str">
        <f>'[2]OTCHET'!F15</f>
        <v>Чужди средства</v>
      </c>
      <c r="G15" s="31"/>
      <c r="H15" s="36"/>
      <c r="I15" s="36"/>
      <c r="J15" s="37"/>
      <c r="K15" s="38"/>
      <c r="L15" s="38"/>
      <c r="M15" s="39"/>
      <c r="N15" s="36"/>
      <c r="O15" s="33"/>
      <c r="P15" s="426"/>
      <c r="Q15" s="5"/>
      <c r="R15" s="425"/>
      <c r="S15" s="425"/>
      <c r="T15" s="425"/>
      <c r="U15" s="425"/>
      <c r="V15" s="425"/>
      <c r="W15" s="425"/>
      <c r="Y15" s="425"/>
      <c r="Z15" s="425"/>
    </row>
    <row r="16" spans="1:26" ht="16.5" thickBot="1">
      <c r="A16" s="427"/>
      <c r="B16" s="40"/>
      <c r="C16" s="40"/>
      <c r="D16" s="40"/>
      <c r="E16" s="41"/>
      <c r="F16" s="41"/>
      <c r="G16" s="41"/>
      <c r="H16" s="41"/>
      <c r="I16" s="41"/>
      <c r="J16" s="42" t="s">
        <v>6</v>
      </c>
      <c r="K16" s="43"/>
      <c r="L16" s="43"/>
      <c r="M16" s="44"/>
      <c r="N16" s="45"/>
      <c r="O16" s="46"/>
      <c r="P16" s="428"/>
      <c r="Q16" s="5"/>
      <c r="R16" s="425"/>
      <c r="S16" s="425"/>
      <c r="T16" s="425"/>
      <c r="U16" s="425"/>
      <c r="V16" s="425"/>
      <c r="W16" s="425"/>
      <c r="Y16" s="425"/>
      <c r="Z16" s="425"/>
    </row>
    <row r="17" spans="1:26" ht="22.5" customHeight="1">
      <c r="A17" s="427"/>
      <c r="B17" s="47"/>
      <c r="C17" s="48" t="s">
        <v>7</v>
      </c>
      <c r="D17" s="48"/>
      <c r="E17" s="452" t="s">
        <v>8</v>
      </c>
      <c r="F17" s="454" t="s">
        <v>9</v>
      </c>
      <c r="G17" s="49" t="s">
        <v>10</v>
      </c>
      <c r="H17" s="50"/>
      <c r="I17" s="51"/>
      <c r="J17" s="52"/>
      <c r="K17" s="53"/>
      <c r="L17" s="53"/>
      <c r="M17" s="53"/>
      <c r="N17" s="54"/>
      <c r="O17" s="55" t="s">
        <v>11</v>
      </c>
      <c r="P17" s="429"/>
      <c r="Q17" s="5"/>
      <c r="R17" s="425"/>
      <c r="S17" s="425"/>
      <c r="T17" s="425"/>
      <c r="U17" s="425"/>
      <c r="V17" s="425"/>
      <c r="W17" s="425"/>
      <c r="X17" s="425"/>
      <c r="Y17" s="425"/>
      <c r="Z17" s="425"/>
    </row>
    <row r="18" spans="1:26" ht="47.25" customHeight="1">
      <c r="A18" s="427"/>
      <c r="B18" s="56" t="s">
        <v>12</v>
      </c>
      <c r="C18" s="57"/>
      <c r="D18" s="57"/>
      <c r="E18" s="453"/>
      <c r="F18" s="455"/>
      <c r="G18" s="58" t="s">
        <v>13</v>
      </c>
      <c r="H18" s="59" t="s">
        <v>14</v>
      </c>
      <c r="I18" s="59" t="s">
        <v>15</v>
      </c>
      <c r="J18" s="60" t="s">
        <v>16</v>
      </c>
      <c r="K18" s="61" t="s">
        <v>17</v>
      </c>
      <c r="L18" s="61" t="s">
        <v>17</v>
      </c>
      <c r="M18" s="61"/>
      <c r="N18" s="62"/>
      <c r="O18" s="63"/>
      <c r="P18" s="429"/>
      <c r="Q18" s="428"/>
      <c r="R18" s="425"/>
      <c r="S18" s="425"/>
      <c r="T18" s="425"/>
      <c r="U18" s="425"/>
      <c r="V18" s="425"/>
      <c r="W18" s="425"/>
      <c r="X18" s="425"/>
      <c r="Y18" s="425"/>
      <c r="Z18" s="425"/>
    </row>
    <row r="19" spans="1:26" ht="15.75" hidden="1">
      <c r="A19" s="427"/>
      <c r="B19" s="64"/>
      <c r="C19" s="64"/>
      <c r="D19" s="64"/>
      <c r="E19" s="65"/>
      <c r="F19" s="65"/>
      <c r="G19" s="66"/>
      <c r="H19" s="67"/>
      <c r="I19" s="67"/>
      <c r="J19" s="68"/>
      <c r="K19" s="69"/>
      <c r="L19" s="69"/>
      <c r="M19" s="69"/>
      <c r="N19" s="62"/>
      <c r="O19" s="70"/>
      <c r="P19" s="429"/>
      <c r="Q19" s="428"/>
      <c r="R19" s="425"/>
      <c r="S19" s="425"/>
      <c r="T19" s="425"/>
      <c r="U19" s="425"/>
      <c r="V19" s="425"/>
      <c r="W19" s="425"/>
      <c r="X19" s="425"/>
      <c r="Y19" s="425"/>
      <c r="Z19" s="425"/>
    </row>
    <row r="20" spans="1:26" ht="16.5" thickBot="1">
      <c r="A20" s="427"/>
      <c r="B20" s="71" t="s">
        <v>18</v>
      </c>
      <c r="C20" s="72"/>
      <c r="D20" s="72"/>
      <c r="E20" s="73" t="s">
        <v>19</v>
      </c>
      <c r="F20" s="73" t="s">
        <v>20</v>
      </c>
      <c r="G20" s="74" t="s">
        <v>21</v>
      </c>
      <c r="H20" s="75" t="s">
        <v>22</v>
      </c>
      <c r="I20" s="75" t="s">
        <v>23</v>
      </c>
      <c r="J20" s="76" t="s">
        <v>24</v>
      </c>
      <c r="K20" s="77" t="s">
        <v>25</v>
      </c>
      <c r="L20" s="77" t="s">
        <v>26</v>
      </c>
      <c r="M20" s="77" t="s">
        <v>26</v>
      </c>
      <c r="N20" s="78"/>
      <c r="O20" s="79"/>
      <c r="P20" s="426"/>
      <c r="Q20" s="428"/>
      <c r="R20" s="425"/>
      <c r="S20" s="425"/>
      <c r="T20" s="425"/>
      <c r="U20" s="425"/>
      <c r="V20" s="425"/>
      <c r="W20" s="425"/>
      <c r="X20" s="425"/>
      <c r="Y20" s="425"/>
      <c r="Z20" s="425"/>
    </row>
    <row r="21" spans="1:26" ht="15.75">
      <c r="A21" s="427"/>
      <c r="B21" s="80"/>
      <c r="C21" s="80"/>
      <c r="D21" s="80"/>
      <c r="E21" s="81"/>
      <c r="F21" s="81"/>
      <c r="G21" s="82"/>
      <c r="H21" s="83"/>
      <c r="I21" s="83"/>
      <c r="J21" s="84"/>
      <c r="K21" s="85"/>
      <c r="L21" s="85"/>
      <c r="M21" s="85"/>
      <c r="N21" s="86"/>
      <c r="O21" s="87"/>
      <c r="P21" s="430"/>
      <c r="Q21" s="428"/>
      <c r="R21" s="425"/>
      <c r="S21" s="425"/>
      <c r="T21" s="425"/>
      <c r="U21" s="425"/>
      <c r="V21" s="425"/>
      <c r="W21" s="425"/>
      <c r="X21" s="425"/>
      <c r="Y21" s="425"/>
      <c r="Z21" s="425"/>
    </row>
    <row r="22" spans="1:26" ht="19.5" thickBot="1">
      <c r="A22" s="427">
        <v>10</v>
      </c>
      <c r="B22" s="88" t="s">
        <v>27</v>
      </c>
      <c r="C22" s="89" t="s">
        <v>28</v>
      </c>
      <c r="D22" s="90"/>
      <c r="E22" s="91">
        <f aca="true" t="shared" si="0" ref="E22:J22">+E23+E25+E36+E37</f>
        <v>0</v>
      </c>
      <c r="F22" s="91">
        <f t="shared" si="0"/>
        <v>0</v>
      </c>
      <c r="G22" s="92">
        <f t="shared" si="0"/>
        <v>0</v>
      </c>
      <c r="H22" s="93">
        <f t="shared" si="0"/>
        <v>0</v>
      </c>
      <c r="I22" s="93">
        <f t="shared" si="0"/>
        <v>0</v>
      </c>
      <c r="J22" s="94">
        <f t="shared" si="0"/>
        <v>0</v>
      </c>
      <c r="K22" s="95">
        <f>+K23+K25+K35+K36+K37</f>
        <v>0</v>
      </c>
      <c r="L22" s="95">
        <f>+L23+L25+L35+L36+L37</f>
        <v>0</v>
      </c>
      <c r="M22" s="95">
        <f>+M23+M25+M35+M36</f>
        <v>0</v>
      </c>
      <c r="N22" s="96"/>
      <c r="O22" s="97" t="s">
        <v>28</v>
      </c>
      <c r="P22" s="431"/>
      <c r="Q22" s="428"/>
      <c r="R22" s="425"/>
      <c r="S22" s="425"/>
      <c r="T22" s="425"/>
      <c r="U22" s="425"/>
      <c r="V22" s="425"/>
      <c r="W22" s="425"/>
      <c r="X22" s="425"/>
      <c r="Y22" s="425"/>
      <c r="Z22" s="425"/>
    </row>
    <row r="23" spans="1:26" ht="16.5" thickTop="1">
      <c r="A23" s="427">
        <v>15</v>
      </c>
      <c r="B23" s="98" t="s">
        <v>29</v>
      </c>
      <c r="C23" s="98" t="s">
        <v>30</v>
      </c>
      <c r="D23" s="98"/>
      <c r="E23" s="99">
        <f>'[2]OTCHET'!E22+'[2]OTCHET'!E28+'[2]OTCHET'!E33+'[2]OTCHET'!E39+'[2]OTCHET'!E47+'[2]OTCHET'!E52+'[2]OTCHET'!E58+'[2]OTCHET'!E61+'[2]OTCHET'!E64+'[2]OTCHET'!E65+'[2]OTCHET'!E72+'[2]OTCHET'!E73</f>
        <v>0</v>
      </c>
      <c r="F23" s="99">
        <f aca="true" t="shared" si="1" ref="F23:F88">+G23+H23+I23+J23</f>
        <v>0</v>
      </c>
      <c r="G23" s="100">
        <f>'[2]OTCHET'!G22+'[2]OTCHET'!G28+'[2]OTCHET'!G33+'[2]OTCHET'!G39+'[2]OTCHET'!G47+'[2]OTCHET'!G52+'[2]OTCHET'!G58+'[2]OTCHET'!G61+'[2]OTCHET'!G64+'[2]OTCHET'!G65+'[2]OTCHET'!G72+'[2]OTCHET'!G73</f>
        <v>0</v>
      </c>
      <c r="H23" s="101">
        <f>'[2]OTCHET'!H22+'[2]OTCHET'!H28+'[2]OTCHET'!H33+'[2]OTCHET'!H39+'[2]OTCHET'!H47+'[2]OTCHET'!H52+'[2]OTCHET'!H58+'[2]OTCHET'!H61+'[2]OTCHET'!H64+'[2]OTCHET'!H65+'[2]OTCHET'!H72+'[2]OTCHET'!H73</f>
        <v>0</v>
      </c>
      <c r="I23" s="101">
        <f>'[2]OTCHET'!I22+'[2]OTCHET'!I28+'[2]OTCHET'!I33+'[2]OTCHET'!I39+'[2]OTCHET'!I47+'[2]OTCHET'!I52+'[2]OTCHET'!I58+'[2]OTCHET'!I61+'[2]OTCHET'!I64+'[2]OTCHET'!I65+'[2]OTCHET'!I72+'[2]OTCHET'!I73</f>
        <v>0</v>
      </c>
      <c r="J23" s="102">
        <f>'[2]OTCHET'!J22+'[2]OTCHET'!J28+'[2]OTCHET'!J33+'[2]OTCHET'!J39+'[2]OTCHET'!J47+'[2]OTCHET'!J52+'[2]OTCHET'!J58+'[2]OTCHET'!J61+'[2]OTCHET'!J64+'[2]OTCHET'!J65+'[2]OTCHET'!J72+'[2]OTCHET'!J73</f>
        <v>0</v>
      </c>
      <c r="K23" s="103"/>
      <c r="L23" s="103"/>
      <c r="M23" s="103"/>
      <c r="N23" s="104"/>
      <c r="O23" s="105" t="s">
        <v>30</v>
      </c>
      <c r="P23" s="432"/>
      <c r="Q23" s="428"/>
      <c r="R23" s="425"/>
      <c r="S23" s="425"/>
      <c r="T23" s="425"/>
      <c r="U23" s="425"/>
      <c r="V23" s="425"/>
      <c r="W23" s="425"/>
      <c r="X23" s="425"/>
      <c r="Y23" s="425"/>
      <c r="Z23" s="425"/>
    </row>
    <row r="24" spans="1:26" ht="16.5" customHeight="1" hidden="1">
      <c r="A24" s="427"/>
      <c r="B24" s="106" t="s">
        <v>31</v>
      </c>
      <c r="C24" s="106" t="s">
        <v>32</v>
      </c>
      <c r="D24" s="106"/>
      <c r="E24" s="107"/>
      <c r="F24" s="107">
        <f t="shared" si="1"/>
        <v>0</v>
      </c>
      <c r="G24" s="108"/>
      <c r="H24" s="109"/>
      <c r="I24" s="109"/>
      <c r="J24" s="110"/>
      <c r="K24" s="111"/>
      <c r="L24" s="111"/>
      <c r="M24" s="111"/>
      <c r="N24" s="104"/>
      <c r="O24" s="112" t="s">
        <v>32</v>
      </c>
      <c r="P24" s="432"/>
      <c r="Q24" s="428"/>
      <c r="R24" s="425"/>
      <c r="S24" s="425"/>
      <c r="T24" s="425"/>
      <c r="U24" s="425"/>
      <c r="V24" s="425"/>
      <c r="W24" s="425"/>
      <c r="X24" s="425"/>
      <c r="Y24" s="425"/>
      <c r="Z24" s="425"/>
    </row>
    <row r="25" spans="1:26" ht="16.5" thickBot="1">
      <c r="A25" s="427">
        <v>20</v>
      </c>
      <c r="B25" s="113" t="s">
        <v>33</v>
      </c>
      <c r="C25" s="113" t="s">
        <v>34</v>
      </c>
      <c r="D25" s="113"/>
      <c r="E25" s="114">
        <f>+E26+E30+E31+E32+E33</f>
        <v>0</v>
      </c>
      <c r="F25" s="114">
        <f>+F26+F30+F31+F32+F33</f>
        <v>0</v>
      </c>
      <c r="G25" s="115">
        <f aca="true" t="shared" si="2" ref="G25:M25">+G26+G30+G31+G32+G33</f>
        <v>0</v>
      </c>
      <c r="H25" s="116">
        <f>+H26+H30+H31+H32+H33</f>
        <v>0</v>
      </c>
      <c r="I25" s="116">
        <f>+I26+I30+I31+I32+I33</f>
        <v>0</v>
      </c>
      <c r="J25" s="117">
        <f>+J26+J30+J31+J32+J33</f>
        <v>0</v>
      </c>
      <c r="K25" s="95">
        <f t="shared" si="2"/>
        <v>0</v>
      </c>
      <c r="L25" s="95">
        <f t="shared" si="2"/>
        <v>0</v>
      </c>
      <c r="M25" s="95">
        <f t="shared" si="2"/>
        <v>0</v>
      </c>
      <c r="N25" s="104"/>
      <c r="O25" s="118" t="s">
        <v>34</v>
      </c>
      <c r="P25" s="432"/>
      <c r="Q25" s="428"/>
      <c r="R25" s="425"/>
      <c r="S25" s="425"/>
      <c r="T25" s="425"/>
      <c r="U25" s="425"/>
      <c r="V25" s="425"/>
      <c r="W25" s="425"/>
      <c r="X25" s="425"/>
      <c r="Y25" s="425"/>
      <c r="Z25" s="425"/>
    </row>
    <row r="26" spans="1:26" ht="15.75">
      <c r="A26" s="427">
        <v>25</v>
      </c>
      <c r="B26" s="119" t="s">
        <v>35</v>
      </c>
      <c r="C26" s="119" t="s">
        <v>36</v>
      </c>
      <c r="D26" s="119"/>
      <c r="E26" s="120">
        <f>'[2]OTCHET'!E74</f>
        <v>0</v>
      </c>
      <c r="F26" s="120">
        <f t="shared" si="1"/>
        <v>0</v>
      </c>
      <c r="G26" s="121">
        <f>'[2]OTCHET'!G74</f>
        <v>0</v>
      </c>
      <c r="H26" s="122">
        <f>'[2]OTCHET'!H74</f>
        <v>0</v>
      </c>
      <c r="I26" s="122">
        <f>'[2]OTCHET'!I74</f>
        <v>0</v>
      </c>
      <c r="J26" s="123">
        <f>'[2]OTCHET'!J74</f>
        <v>0</v>
      </c>
      <c r="K26" s="111"/>
      <c r="L26" s="111"/>
      <c r="M26" s="111"/>
      <c r="N26" s="104"/>
      <c r="O26" s="124" t="s">
        <v>36</v>
      </c>
      <c r="P26" s="432"/>
      <c r="Q26" s="428"/>
      <c r="R26" s="425"/>
      <c r="S26" s="425"/>
      <c r="T26" s="425"/>
      <c r="U26" s="425"/>
      <c r="V26" s="425"/>
      <c r="W26" s="425"/>
      <c r="X26" s="425"/>
      <c r="Y26" s="425"/>
      <c r="Z26" s="425"/>
    </row>
    <row r="27" spans="1:26" ht="15.75">
      <c r="A27" s="427">
        <v>26</v>
      </c>
      <c r="B27" s="125" t="s">
        <v>37</v>
      </c>
      <c r="C27" s="126" t="s">
        <v>38</v>
      </c>
      <c r="D27" s="125"/>
      <c r="E27" s="127">
        <f>'[2]OTCHET'!E75</f>
        <v>0</v>
      </c>
      <c r="F27" s="127">
        <f t="shared" si="1"/>
        <v>0</v>
      </c>
      <c r="G27" s="128">
        <f>'[2]OTCHET'!G75</f>
        <v>0</v>
      </c>
      <c r="H27" s="129">
        <f>'[2]OTCHET'!H75</f>
        <v>0</v>
      </c>
      <c r="I27" s="129">
        <f>'[2]OTCHET'!I75</f>
        <v>0</v>
      </c>
      <c r="J27" s="130">
        <f>'[2]OTCHET'!J75</f>
        <v>0</v>
      </c>
      <c r="K27" s="131"/>
      <c r="L27" s="131"/>
      <c r="M27" s="131"/>
      <c r="N27" s="104"/>
      <c r="O27" s="132" t="s">
        <v>38</v>
      </c>
      <c r="P27" s="432"/>
      <c r="Q27" s="428"/>
      <c r="R27" s="425"/>
      <c r="S27" s="425"/>
      <c r="T27" s="425"/>
      <c r="U27" s="425"/>
      <c r="V27" s="425"/>
      <c r="W27" s="425"/>
      <c r="X27" s="425"/>
      <c r="Y27" s="425"/>
      <c r="Z27" s="425"/>
    </row>
    <row r="28" spans="1:26" ht="15.75">
      <c r="A28" s="427">
        <v>30</v>
      </c>
      <c r="B28" s="133" t="s">
        <v>39</v>
      </c>
      <c r="C28" s="134" t="s">
        <v>40</v>
      </c>
      <c r="D28" s="133"/>
      <c r="E28" s="135">
        <f>'[2]OTCHET'!E77</f>
        <v>0</v>
      </c>
      <c r="F28" s="135">
        <f t="shared" si="1"/>
        <v>0</v>
      </c>
      <c r="G28" s="136">
        <f>'[2]OTCHET'!G77</f>
        <v>0</v>
      </c>
      <c r="H28" s="137">
        <f>'[2]OTCHET'!H77</f>
        <v>0</v>
      </c>
      <c r="I28" s="137">
        <f>'[2]OTCHET'!I77</f>
        <v>0</v>
      </c>
      <c r="J28" s="138">
        <f>'[2]OTCHET'!J77</f>
        <v>0</v>
      </c>
      <c r="K28" s="139"/>
      <c r="L28" s="139"/>
      <c r="M28" s="139"/>
      <c r="N28" s="104"/>
      <c r="O28" s="140" t="s">
        <v>40</v>
      </c>
      <c r="P28" s="432"/>
      <c r="Q28" s="428"/>
      <c r="R28" s="425"/>
      <c r="S28" s="425"/>
      <c r="T28" s="425"/>
      <c r="U28" s="425"/>
      <c r="V28" s="425"/>
      <c r="W28" s="425"/>
      <c r="X28" s="425"/>
      <c r="Y28" s="425"/>
      <c r="Z28" s="425"/>
    </row>
    <row r="29" spans="1:26" ht="15.75">
      <c r="A29" s="427">
        <v>35</v>
      </c>
      <c r="B29" s="141" t="s">
        <v>41</v>
      </c>
      <c r="C29" s="142" t="s">
        <v>42</v>
      </c>
      <c r="D29" s="141"/>
      <c r="E29" s="143">
        <f>+'[2]OTCHET'!E78+'[2]OTCHET'!E79</f>
        <v>0</v>
      </c>
      <c r="F29" s="143">
        <f t="shared" si="1"/>
        <v>0</v>
      </c>
      <c r="G29" s="144">
        <f>+'[2]OTCHET'!G78+'[2]OTCHET'!G79</f>
        <v>0</v>
      </c>
      <c r="H29" s="145">
        <f>+'[2]OTCHET'!H78+'[2]OTCHET'!H79</f>
        <v>0</v>
      </c>
      <c r="I29" s="145">
        <f>+'[2]OTCHET'!I78+'[2]OTCHET'!I79</f>
        <v>0</v>
      </c>
      <c r="J29" s="146">
        <f>+'[2]OTCHET'!J78+'[2]OTCHET'!J79</f>
        <v>0</v>
      </c>
      <c r="K29" s="139"/>
      <c r="L29" s="139"/>
      <c r="M29" s="139"/>
      <c r="N29" s="104"/>
      <c r="O29" s="147" t="s">
        <v>42</v>
      </c>
      <c r="P29" s="432"/>
      <c r="Q29" s="428"/>
      <c r="R29" s="425"/>
      <c r="S29" s="425"/>
      <c r="T29" s="425"/>
      <c r="U29" s="425"/>
      <c r="V29" s="425"/>
      <c r="W29" s="425"/>
      <c r="X29" s="425"/>
      <c r="Y29" s="425"/>
      <c r="Z29" s="425"/>
    </row>
    <row r="30" spans="1:26" ht="15.75">
      <c r="A30" s="427">
        <v>40</v>
      </c>
      <c r="B30" s="148" t="s">
        <v>43</v>
      </c>
      <c r="C30" s="148" t="s">
        <v>44</v>
      </c>
      <c r="D30" s="148"/>
      <c r="E30" s="149">
        <f>'[2]OTCHET'!E90+'[2]OTCHET'!E93+'[2]OTCHET'!E94</f>
        <v>0</v>
      </c>
      <c r="F30" s="149">
        <f t="shared" si="1"/>
        <v>0</v>
      </c>
      <c r="G30" s="150">
        <f>'[2]OTCHET'!G90+'[2]OTCHET'!G93+'[2]OTCHET'!G94</f>
        <v>0</v>
      </c>
      <c r="H30" s="151">
        <f>'[2]OTCHET'!H90+'[2]OTCHET'!H93+'[2]OTCHET'!H94</f>
        <v>0</v>
      </c>
      <c r="I30" s="151">
        <f>'[2]OTCHET'!I90+'[2]OTCHET'!I93+'[2]OTCHET'!I94</f>
        <v>0</v>
      </c>
      <c r="J30" s="152">
        <f>'[2]OTCHET'!J90+'[2]OTCHET'!J93+'[2]OTCHET'!J94</f>
        <v>0</v>
      </c>
      <c r="K30" s="139"/>
      <c r="L30" s="139"/>
      <c r="M30" s="139"/>
      <c r="N30" s="104"/>
      <c r="O30" s="153" t="s">
        <v>44</v>
      </c>
      <c r="P30" s="432"/>
      <c r="Q30" s="428"/>
      <c r="R30" s="425"/>
      <c r="S30" s="425"/>
      <c r="T30" s="425"/>
      <c r="U30" s="425"/>
      <c r="V30" s="425"/>
      <c r="W30" s="425"/>
      <c r="X30" s="425"/>
      <c r="Y30" s="425"/>
      <c r="Z30" s="425"/>
    </row>
    <row r="31" spans="1:26" ht="15.75">
      <c r="A31" s="427">
        <v>45</v>
      </c>
      <c r="B31" s="154" t="s">
        <v>45</v>
      </c>
      <c r="C31" s="154" t="s">
        <v>46</v>
      </c>
      <c r="D31" s="154"/>
      <c r="E31" s="155">
        <f>'[2]OTCHET'!E106</f>
        <v>0</v>
      </c>
      <c r="F31" s="155">
        <f t="shared" si="1"/>
        <v>0</v>
      </c>
      <c r="G31" s="156">
        <f>'[2]OTCHET'!G106</f>
        <v>0</v>
      </c>
      <c r="H31" s="157">
        <f>'[2]OTCHET'!H106</f>
        <v>0</v>
      </c>
      <c r="I31" s="157">
        <f>'[2]OTCHET'!I106</f>
        <v>0</v>
      </c>
      <c r="J31" s="158">
        <f>'[2]OTCHET'!J106</f>
        <v>0</v>
      </c>
      <c r="K31" s="139"/>
      <c r="L31" s="139"/>
      <c r="M31" s="139"/>
      <c r="N31" s="104"/>
      <c r="O31" s="159" t="s">
        <v>46</v>
      </c>
      <c r="P31" s="432"/>
      <c r="Q31" s="428"/>
      <c r="R31" s="425"/>
      <c r="S31" s="425"/>
      <c r="T31" s="425"/>
      <c r="U31" s="425"/>
      <c r="V31" s="425"/>
      <c r="W31" s="425"/>
      <c r="X31" s="425"/>
      <c r="Y31" s="425"/>
      <c r="Z31" s="425"/>
    </row>
    <row r="32" spans="1:26" ht="15.75">
      <c r="A32" s="427">
        <v>50</v>
      </c>
      <c r="B32" s="154" t="s">
        <v>47</v>
      </c>
      <c r="C32" s="154" t="s">
        <v>48</v>
      </c>
      <c r="D32" s="154"/>
      <c r="E32" s="155">
        <f>'[2]OTCHET'!E110+'[2]OTCHET'!E119+'[2]OTCHET'!E135+'[2]OTCHET'!E136</f>
        <v>0</v>
      </c>
      <c r="F32" s="155">
        <f t="shared" si="1"/>
        <v>0</v>
      </c>
      <c r="G32" s="156">
        <f>'[2]OTCHET'!G110+'[2]OTCHET'!G119+'[2]OTCHET'!G135+'[2]OTCHET'!G136</f>
        <v>0</v>
      </c>
      <c r="H32" s="157">
        <f>'[2]OTCHET'!H110+'[2]OTCHET'!H119+'[2]OTCHET'!H135+'[2]OTCHET'!H136</f>
        <v>0</v>
      </c>
      <c r="I32" s="157">
        <f>'[2]OTCHET'!I110+'[2]OTCHET'!I119+'[2]OTCHET'!I135+'[2]OTCHET'!I136</f>
        <v>0</v>
      </c>
      <c r="J32" s="158">
        <f>'[2]OTCHET'!J110+'[2]OTCHET'!J119+'[2]OTCHET'!J135+'[2]OTCHET'!J136</f>
        <v>0</v>
      </c>
      <c r="K32" s="160"/>
      <c r="L32" s="160"/>
      <c r="M32" s="160"/>
      <c r="N32" s="104"/>
      <c r="O32" s="159" t="s">
        <v>48</v>
      </c>
      <c r="P32" s="432"/>
      <c r="Q32" s="428"/>
      <c r="R32" s="425"/>
      <c r="S32" s="425"/>
      <c r="T32" s="425"/>
      <c r="U32" s="425"/>
      <c r="V32" s="425"/>
      <c r="W32" s="425"/>
      <c r="X32" s="425"/>
      <c r="Y32" s="425"/>
      <c r="Z32" s="425"/>
    </row>
    <row r="33" spans="1:26" ht="16.5" thickBot="1">
      <c r="A33" s="427">
        <v>51</v>
      </c>
      <c r="B33" s="161" t="s">
        <v>49</v>
      </c>
      <c r="C33" s="162" t="s">
        <v>50</v>
      </c>
      <c r="D33" s="161"/>
      <c r="E33" s="107">
        <f>'[2]OTCHET'!E123</f>
        <v>0</v>
      </c>
      <c r="F33" s="107">
        <f t="shared" si="1"/>
        <v>0</v>
      </c>
      <c r="G33" s="108">
        <f>'[2]OTCHET'!G123</f>
        <v>0</v>
      </c>
      <c r="H33" s="109">
        <f>'[2]OTCHET'!H123</f>
        <v>0</v>
      </c>
      <c r="I33" s="109">
        <f>'[2]OTCHET'!I123</f>
        <v>0</v>
      </c>
      <c r="J33" s="110">
        <f>'[2]OTCHET'!J123</f>
        <v>0</v>
      </c>
      <c r="K33" s="160"/>
      <c r="L33" s="160"/>
      <c r="M33" s="160"/>
      <c r="N33" s="104"/>
      <c r="O33" s="112" t="s">
        <v>50</v>
      </c>
      <c r="P33" s="432"/>
      <c r="Q33" s="428"/>
      <c r="R33" s="425"/>
      <c r="S33" s="425"/>
      <c r="T33" s="425"/>
      <c r="U33" s="425"/>
      <c r="V33" s="425"/>
      <c r="W33" s="425"/>
      <c r="X33" s="425"/>
      <c r="Y33" s="425"/>
      <c r="Z33" s="425"/>
    </row>
    <row r="34" spans="1:26" ht="16.5" customHeight="1" hidden="1">
      <c r="A34" s="427">
        <v>52</v>
      </c>
      <c r="B34" s="163"/>
      <c r="C34" s="164"/>
      <c r="D34" s="164"/>
      <c r="E34" s="165"/>
      <c r="F34" s="165">
        <f t="shared" si="1"/>
        <v>0</v>
      </c>
      <c r="G34" s="166"/>
      <c r="H34" s="167"/>
      <c r="I34" s="167"/>
      <c r="J34" s="168"/>
      <c r="K34" s="160"/>
      <c r="L34" s="160"/>
      <c r="M34" s="160"/>
      <c r="N34" s="104"/>
      <c r="O34" s="169"/>
      <c r="P34" s="432"/>
      <c r="Q34" s="428"/>
      <c r="R34" s="425"/>
      <c r="S34" s="425"/>
      <c r="T34" s="425"/>
      <c r="U34" s="425"/>
      <c r="V34" s="425"/>
      <c r="W34" s="425"/>
      <c r="X34" s="425"/>
      <c r="Y34" s="425"/>
      <c r="Z34" s="425"/>
    </row>
    <row r="35" spans="1:26" ht="16.5" customHeight="1" hidden="1">
      <c r="A35" s="427"/>
      <c r="B35" s="170"/>
      <c r="C35" s="170"/>
      <c r="D35" s="170"/>
      <c r="E35" s="171"/>
      <c r="F35" s="171">
        <f t="shared" si="1"/>
        <v>0</v>
      </c>
      <c r="G35" s="172"/>
      <c r="H35" s="173"/>
      <c r="I35" s="173"/>
      <c r="J35" s="174"/>
      <c r="K35" s="175"/>
      <c r="L35" s="175"/>
      <c r="M35" s="175"/>
      <c r="N35" s="104"/>
      <c r="O35" s="176"/>
      <c r="P35" s="432"/>
      <c r="Q35" s="428"/>
      <c r="R35" s="425"/>
      <c r="S35" s="425"/>
      <c r="T35" s="425"/>
      <c r="U35" s="425"/>
      <c r="V35" s="425"/>
      <c r="W35" s="425"/>
      <c r="X35" s="425"/>
      <c r="Y35" s="425"/>
      <c r="Z35" s="425"/>
    </row>
    <row r="36" spans="1:26" ht="16.5" thickBot="1">
      <c r="A36" s="427">
        <v>60</v>
      </c>
      <c r="B36" s="177" t="s">
        <v>51</v>
      </c>
      <c r="C36" s="177" t="s">
        <v>52</v>
      </c>
      <c r="D36" s="177"/>
      <c r="E36" s="178">
        <f>+'[2]OTCHET'!E137</f>
        <v>0</v>
      </c>
      <c r="F36" s="178">
        <f t="shared" si="1"/>
        <v>0</v>
      </c>
      <c r="G36" s="179">
        <f>+'[2]OTCHET'!G137</f>
        <v>0</v>
      </c>
      <c r="H36" s="180">
        <f>+'[2]OTCHET'!H137</f>
        <v>0</v>
      </c>
      <c r="I36" s="180">
        <f>+'[2]OTCHET'!I137</f>
        <v>0</v>
      </c>
      <c r="J36" s="181">
        <f>+'[2]OTCHET'!J137</f>
        <v>0</v>
      </c>
      <c r="K36" s="182"/>
      <c r="L36" s="182"/>
      <c r="M36" s="182"/>
      <c r="N36" s="183"/>
      <c r="O36" s="184" t="s">
        <v>52</v>
      </c>
      <c r="P36" s="432"/>
      <c r="Q36" s="428"/>
      <c r="R36" s="425"/>
      <c r="S36" s="425"/>
      <c r="T36" s="425"/>
      <c r="U36" s="425"/>
      <c r="V36" s="425"/>
      <c r="W36" s="425"/>
      <c r="X36" s="425"/>
      <c r="Y36" s="425"/>
      <c r="Z36" s="425"/>
    </row>
    <row r="37" spans="1:26" ht="15.75">
      <c r="A37" s="427">
        <v>65</v>
      </c>
      <c r="B37" s="185" t="s">
        <v>53</v>
      </c>
      <c r="C37" s="185" t="s">
        <v>54</v>
      </c>
      <c r="D37" s="185"/>
      <c r="E37" s="186">
        <f>'[2]OTCHET'!E140+'[2]OTCHET'!E149+'[2]OTCHET'!E158</f>
        <v>0</v>
      </c>
      <c r="F37" s="186">
        <f t="shared" si="1"/>
        <v>0</v>
      </c>
      <c r="G37" s="187">
        <f>'[2]OTCHET'!G140+'[2]OTCHET'!G149+'[2]OTCHET'!G158</f>
        <v>0</v>
      </c>
      <c r="H37" s="188">
        <f>'[2]OTCHET'!H140+'[2]OTCHET'!H149+'[2]OTCHET'!H158</f>
        <v>0</v>
      </c>
      <c r="I37" s="188">
        <f>'[2]OTCHET'!I140+'[2]OTCHET'!I149+'[2]OTCHET'!I158</f>
        <v>0</v>
      </c>
      <c r="J37" s="189">
        <f>'[2]OTCHET'!J140+'[2]OTCHET'!J149+'[2]OTCHET'!J158</f>
        <v>0</v>
      </c>
      <c r="K37" s="190"/>
      <c r="L37" s="190"/>
      <c r="M37" s="190"/>
      <c r="N37" s="183"/>
      <c r="O37" s="191" t="s">
        <v>54</v>
      </c>
      <c r="P37" s="432"/>
      <c r="Q37" s="433"/>
      <c r="R37" s="425"/>
      <c r="S37" s="425"/>
      <c r="T37" s="425"/>
      <c r="U37" s="425"/>
      <c r="V37" s="425"/>
      <c r="W37" s="425"/>
      <c r="X37" s="425"/>
      <c r="Y37" s="425"/>
      <c r="Z37" s="425"/>
    </row>
    <row r="38" spans="1:26" ht="19.5" thickBot="1">
      <c r="A38" s="5">
        <v>70</v>
      </c>
      <c r="B38" s="192" t="s">
        <v>55</v>
      </c>
      <c r="C38" s="193" t="s">
        <v>56</v>
      </c>
      <c r="D38" s="194"/>
      <c r="E38" s="195">
        <f aca="true" t="shared" si="3" ref="E38:J38">E39+E43+E44+E46+SUM(E48:E52)+E55</f>
        <v>0</v>
      </c>
      <c r="F38" s="195">
        <f t="shared" si="3"/>
        <v>0</v>
      </c>
      <c r="G38" s="196">
        <f t="shared" si="3"/>
        <v>0</v>
      </c>
      <c r="H38" s="197">
        <f t="shared" si="3"/>
        <v>0</v>
      </c>
      <c r="I38" s="197">
        <f t="shared" si="3"/>
        <v>0</v>
      </c>
      <c r="J38" s="198">
        <f t="shared" si="3"/>
        <v>0</v>
      </c>
      <c r="K38" s="199">
        <f>SUM(K40:K54)-K45-K47-K53</f>
        <v>0</v>
      </c>
      <c r="L38" s="199">
        <f>SUM(L40:L54)-L45-L47-L53</f>
        <v>0</v>
      </c>
      <c r="M38" s="199">
        <f>SUM(M40:M53)-M45-M52</f>
        <v>0</v>
      </c>
      <c r="N38" s="104"/>
      <c r="O38" s="200" t="s">
        <v>56</v>
      </c>
      <c r="P38" s="434"/>
      <c r="Q38" s="435"/>
      <c r="R38" s="436"/>
      <c r="S38" s="436"/>
      <c r="T38" s="436"/>
      <c r="U38" s="436"/>
      <c r="V38" s="436"/>
      <c r="W38" s="436"/>
      <c r="X38" s="437"/>
      <c r="Y38" s="436"/>
      <c r="Z38" s="436"/>
    </row>
    <row r="39" spans="1:26" ht="17.25" thickBot="1" thickTop="1">
      <c r="A39" s="5">
        <v>75</v>
      </c>
      <c r="B39" s="201" t="s">
        <v>57</v>
      </c>
      <c r="C39" s="202" t="s">
        <v>58</v>
      </c>
      <c r="D39" s="201"/>
      <c r="E39" s="203">
        <f aca="true" t="shared" si="4" ref="E39:J39">SUM(E40:E42)</f>
        <v>0</v>
      </c>
      <c r="F39" s="203">
        <f t="shared" si="4"/>
        <v>0</v>
      </c>
      <c r="G39" s="204">
        <f t="shared" si="4"/>
        <v>0</v>
      </c>
      <c r="H39" s="205">
        <f t="shared" si="4"/>
        <v>0</v>
      </c>
      <c r="I39" s="205">
        <f t="shared" si="4"/>
        <v>0</v>
      </c>
      <c r="J39" s="206">
        <f t="shared" si="4"/>
        <v>0</v>
      </c>
      <c r="K39" s="111"/>
      <c r="L39" s="111"/>
      <c r="M39" s="111"/>
      <c r="N39" s="207"/>
      <c r="O39" s="105" t="s">
        <v>59</v>
      </c>
      <c r="P39" s="434"/>
      <c r="Q39" s="435"/>
      <c r="R39" s="436"/>
      <c r="S39" s="436"/>
      <c r="T39" s="436"/>
      <c r="U39" s="436"/>
      <c r="V39" s="436"/>
      <c r="W39" s="436"/>
      <c r="X39" s="437"/>
      <c r="Y39" s="436"/>
      <c r="Z39" s="436"/>
    </row>
    <row r="40" spans="1:26" ht="15.75">
      <c r="A40" s="5">
        <v>75</v>
      </c>
      <c r="B40" s="208" t="s">
        <v>60</v>
      </c>
      <c r="C40" s="209" t="s">
        <v>58</v>
      </c>
      <c r="D40" s="210"/>
      <c r="E40" s="211">
        <f>'[2]OTCHET'!E187</f>
        <v>0</v>
      </c>
      <c r="F40" s="211">
        <f t="shared" si="1"/>
        <v>0</v>
      </c>
      <c r="G40" s="212">
        <f>'[2]OTCHET'!G187</f>
        <v>0</v>
      </c>
      <c r="H40" s="213">
        <f>'[2]OTCHET'!H187</f>
        <v>0</v>
      </c>
      <c r="I40" s="213">
        <f>'[2]OTCHET'!I187</f>
        <v>0</v>
      </c>
      <c r="J40" s="214">
        <f>'[2]OTCHET'!J187</f>
        <v>0</v>
      </c>
      <c r="K40" s="111"/>
      <c r="L40" s="111"/>
      <c r="M40" s="111"/>
      <c r="N40" s="207"/>
      <c r="O40" s="215" t="s">
        <v>58</v>
      </c>
      <c r="P40" s="434"/>
      <c r="Q40" s="435"/>
      <c r="R40" s="436"/>
      <c r="S40" s="436"/>
      <c r="T40" s="436"/>
      <c r="U40" s="436"/>
      <c r="V40" s="436"/>
      <c r="W40" s="436"/>
      <c r="X40" s="437"/>
      <c r="Y40" s="436"/>
      <c r="Z40" s="436"/>
    </row>
    <row r="41" spans="1:26" ht="15.75">
      <c r="A41" s="5">
        <v>80</v>
      </c>
      <c r="B41" s="216" t="s">
        <v>61</v>
      </c>
      <c r="C41" s="217" t="s">
        <v>62</v>
      </c>
      <c r="D41" s="218"/>
      <c r="E41" s="219">
        <f>'[2]OTCHET'!E190</f>
        <v>0</v>
      </c>
      <c r="F41" s="219">
        <f t="shared" si="1"/>
        <v>0</v>
      </c>
      <c r="G41" s="220">
        <f>'[2]OTCHET'!G190</f>
        <v>0</v>
      </c>
      <c r="H41" s="221">
        <f>'[2]OTCHET'!H190</f>
        <v>0</v>
      </c>
      <c r="I41" s="221">
        <f>'[2]OTCHET'!I190</f>
        <v>0</v>
      </c>
      <c r="J41" s="222">
        <f>'[2]OTCHET'!J190</f>
        <v>0</v>
      </c>
      <c r="K41" s="139"/>
      <c r="L41" s="139"/>
      <c r="M41" s="139"/>
      <c r="N41" s="207"/>
      <c r="O41" s="159" t="s">
        <v>62</v>
      </c>
      <c r="P41" s="434"/>
      <c r="Q41" s="435"/>
      <c r="R41" s="436"/>
      <c r="S41" s="436"/>
      <c r="T41" s="436"/>
      <c r="U41" s="436"/>
      <c r="V41" s="436"/>
      <c r="W41" s="436"/>
      <c r="X41" s="437"/>
      <c r="Y41" s="436"/>
      <c r="Z41" s="436"/>
    </row>
    <row r="42" spans="1:26" ht="15.75">
      <c r="A42" s="5">
        <v>85</v>
      </c>
      <c r="B42" s="223" t="s">
        <v>63</v>
      </c>
      <c r="C42" s="224" t="s">
        <v>64</v>
      </c>
      <c r="D42" s="225"/>
      <c r="E42" s="226">
        <f>+'[2]OTCHET'!E196+'[2]OTCHET'!E204</f>
        <v>0</v>
      </c>
      <c r="F42" s="226">
        <f t="shared" si="1"/>
        <v>0</v>
      </c>
      <c r="G42" s="227">
        <f>+'[2]OTCHET'!G196+'[2]OTCHET'!G204</f>
        <v>0</v>
      </c>
      <c r="H42" s="228">
        <f>+'[2]OTCHET'!H196+'[2]OTCHET'!H204</f>
        <v>0</v>
      </c>
      <c r="I42" s="228">
        <f>+'[2]OTCHET'!I196+'[2]OTCHET'!I204</f>
        <v>0</v>
      </c>
      <c r="J42" s="229">
        <f>+'[2]OTCHET'!J196+'[2]OTCHET'!J204</f>
        <v>0</v>
      </c>
      <c r="K42" s="139"/>
      <c r="L42" s="139"/>
      <c r="M42" s="139"/>
      <c r="N42" s="207"/>
      <c r="O42" s="159" t="s">
        <v>64</v>
      </c>
      <c r="P42" s="434"/>
      <c r="Q42" s="435"/>
      <c r="R42" s="436"/>
      <c r="S42" s="436"/>
      <c r="T42" s="436"/>
      <c r="U42" s="436"/>
      <c r="V42" s="436"/>
      <c r="W42" s="436"/>
      <c r="X42" s="437"/>
      <c r="Y42" s="436"/>
      <c r="Z42" s="436"/>
    </row>
    <row r="43" spans="1:26" ht="15.75">
      <c r="A43" s="5">
        <v>90</v>
      </c>
      <c r="B43" s="230" t="s">
        <v>65</v>
      </c>
      <c r="C43" s="231" t="s">
        <v>66</v>
      </c>
      <c r="D43" s="230"/>
      <c r="E43" s="232">
        <f>+'[2]OTCHET'!E205+'[2]OTCHET'!E223+'[2]OTCHET'!E271</f>
        <v>0</v>
      </c>
      <c r="F43" s="232">
        <f t="shared" si="1"/>
        <v>0</v>
      </c>
      <c r="G43" s="233">
        <f>+'[2]OTCHET'!G205+'[2]OTCHET'!G223+'[2]OTCHET'!G271</f>
        <v>0</v>
      </c>
      <c r="H43" s="234">
        <f>+'[2]OTCHET'!H205+'[2]OTCHET'!H223+'[2]OTCHET'!H271</f>
        <v>0</v>
      </c>
      <c r="I43" s="234">
        <f>+'[2]OTCHET'!I205+'[2]OTCHET'!I223+'[2]OTCHET'!I271</f>
        <v>0</v>
      </c>
      <c r="J43" s="235">
        <f>+'[2]OTCHET'!J205+'[2]OTCHET'!J223+'[2]OTCHET'!J271</f>
        <v>0</v>
      </c>
      <c r="K43" s="139"/>
      <c r="L43" s="139"/>
      <c r="M43" s="139"/>
      <c r="N43" s="207"/>
      <c r="O43" s="159" t="s">
        <v>66</v>
      </c>
      <c r="P43" s="434"/>
      <c r="Q43" s="435"/>
      <c r="R43" s="436"/>
      <c r="S43" s="436"/>
      <c r="T43" s="436"/>
      <c r="U43" s="436"/>
      <c r="V43" s="436"/>
      <c r="W43" s="436"/>
      <c r="X43" s="437"/>
      <c r="Y43" s="436"/>
      <c r="Z43" s="436"/>
    </row>
    <row r="44" spans="1:26" ht="15.75">
      <c r="A44" s="5">
        <v>95</v>
      </c>
      <c r="B44" s="236" t="s">
        <v>67</v>
      </c>
      <c r="C44" s="106" t="s">
        <v>68</v>
      </c>
      <c r="D44" s="236"/>
      <c r="E44" s="107">
        <f>+'[2]OTCHET'!E227+'[2]OTCHET'!E233+'[2]OTCHET'!E236+'[2]OTCHET'!E237+'[2]OTCHET'!E238+'[2]OTCHET'!E239+'[2]OTCHET'!E240</f>
        <v>0</v>
      </c>
      <c r="F44" s="107">
        <f t="shared" si="1"/>
        <v>0</v>
      </c>
      <c r="G44" s="108">
        <f>+'[2]OTCHET'!G227+'[2]OTCHET'!G233+'[2]OTCHET'!G236+'[2]OTCHET'!G237+'[2]OTCHET'!G238+'[2]OTCHET'!G239+'[2]OTCHET'!G240</f>
        <v>0</v>
      </c>
      <c r="H44" s="109">
        <f>+'[2]OTCHET'!H227+'[2]OTCHET'!H233+'[2]OTCHET'!H236+'[2]OTCHET'!H237+'[2]OTCHET'!H238+'[2]OTCHET'!H239+'[2]OTCHET'!H240</f>
        <v>0</v>
      </c>
      <c r="I44" s="109">
        <f>+'[2]OTCHET'!I227+'[2]OTCHET'!I233+'[2]OTCHET'!I236+'[2]OTCHET'!I237+'[2]OTCHET'!I238+'[2]OTCHET'!I239+'[2]OTCHET'!I240</f>
        <v>0</v>
      </c>
      <c r="J44" s="110">
        <f>+'[2]OTCHET'!J227+'[2]OTCHET'!J233+'[2]OTCHET'!J236+'[2]OTCHET'!J237+'[2]OTCHET'!J238+'[2]OTCHET'!J239+'[2]OTCHET'!J240</f>
        <v>0</v>
      </c>
      <c r="K44" s="139"/>
      <c r="L44" s="139"/>
      <c r="M44" s="139"/>
      <c r="N44" s="207"/>
      <c r="O44" s="112" t="s">
        <v>68</v>
      </c>
      <c r="P44" s="434"/>
      <c r="Q44" s="435"/>
      <c r="R44" s="436"/>
      <c r="S44" s="436"/>
      <c r="T44" s="436"/>
      <c r="U44" s="436"/>
      <c r="V44" s="436"/>
      <c r="W44" s="436"/>
      <c r="X44" s="437"/>
      <c r="Y44" s="436"/>
      <c r="Z44" s="436"/>
    </row>
    <row r="45" spans="1:26" ht="15.75">
      <c r="A45" s="5">
        <v>100</v>
      </c>
      <c r="B45" s="237" t="s">
        <v>69</v>
      </c>
      <c r="C45" s="237" t="s">
        <v>70</v>
      </c>
      <c r="D45" s="237"/>
      <c r="E45" s="238">
        <f>+'[2]OTCHET'!E236+'[2]OTCHET'!E237+'[2]OTCHET'!E238+'[2]OTCHET'!E239+'[2]OTCHET'!E243+'[2]OTCHET'!E244+'[2]OTCHET'!E248</f>
        <v>0</v>
      </c>
      <c r="F45" s="238">
        <f t="shared" si="1"/>
        <v>0</v>
      </c>
      <c r="G45" s="239">
        <f>+'[2]OTCHET'!G236+'[2]OTCHET'!G237+'[2]OTCHET'!G238+'[2]OTCHET'!G239+'[2]OTCHET'!G243+'[2]OTCHET'!G244+'[2]OTCHET'!G248</f>
        <v>0</v>
      </c>
      <c r="H45" s="240">
        <f>+'[2]OTCHET'!H236+'[2]OTCHET'!H237+'[2]OTCHET'!H238+'[2]OTCHET'!H239+'[2]OTCHET'!H243+'[2]OTCHET'!H244+'[2]OTCHET'!H248</f>
        <v>0</v>
      </c>
      <c r="I45" s="241">
        <f>+'[2]OTCHET'!I236+'[2]OTCHET'!I237+'[2]OTCHET'!I238+'[2]OTCHET'!I239+'[2]OTCHET'!I243+'[2]OTCHET'!I244+'[2]OTCHET'!I248</f>
        <v>0</v>
      </c>
      <c r="J45" s="242">
        <f>+'[2]OTCHET'!J236+'[2]OTCHET'!J237+'[2]OTCHET'!J238+'[2]OTCHET'!J239+'[2]OTCHET'!J243+'[2]OTCHET'!J244+'[2]OTCHET'!J248</f>
        <v>0</v>
      </c>
      <c r="K45" s="139"/>
      <c r="L45" s="139"/>
      <c r="M45" s="139"/>
      <c r="N45" s="207"/>
      <c r="O45" s="243" t="s">
        <v>70</v>
      </c>
      <c r="P45" s="434"/>
      <c r="Q45" s="435"/>
      <c r="R45" s="436"/>
      <c r="S45" s="436"/>
      <c r="T45" s="436"/>
      <c r="U45" s="436"/>
      <c r="V45" s="436"/>
      <c r="W45" s="436"/>
      <c r="X45" s="437"/>
      <c r="Y45" s="436"/>
      <c r="Z45" s="436"/>
    </row>
    <row r="46" spans="1:26" ht="15.75">
      <c r="A46" s="5">
        <v>105</v>
      </c>
      <c r="B46" s="230" t="s">
        <v>71</v>
      </c>
      <c r="C46" s="231" t="s">
        <v>72</v>
      </c>
      <c r="D46" s="230"/>
      <c r="E46" s="232">
        <f>+'[2]OTCHET'!E255+'[2]OTCHET'!E256+'[2]OTCHET'!E257+'[2]OTCHET'!E258</f>
        <v>0</v>
      </c>
      <c r="F46" s="232">
        <f t="shared" si="1"/>
        <v>0</v>
      </c>
      <c r="G46" s="233">
        <f>+'[2]OTCHET'!G255+'[2]OTCHET'!G256+'[2]OTCHET'!G257+'[2]OTCHET'!G258</f>
        <v>0</v>
      </c>
      <c r="H46" s="234">
        <f>+'[2]OTCHET'!H255+'[2]OTCHET'!H256+'[2]OTCHET'!H257+'[2]OTCHET'!H258</f>
        <v>0</v>
      </c>
      <c r="I46" s="234">
        <f>+'[2]OTCHET'!I255+'[2]OTCHET'!I256+'[2]OTCHET'!I257+'[2]OTCHET'!I258</f>
        <v>0</v>
      </c>
      <c r="J46" s="235">
        <f>+'[2]OTCHET'!J255+'[2]OTCHET'!J256+'[2]OTCHET'!J257+'[2]OTCHET'!J258</f>
        <v>0</v>
      </c>
      <c r="K46" s="139"/>
      <c r="L46" s="139"/>
      <c r="M46" s="139"/>
      <c r="N46" s="207"/>
      <c r="O46" s="215" t="s">
        <v>72</v>
      </c>
      <c r="P46" s="434"/>
      <c r="Q46" s="435"/>
      <c r="R46" s="436"/>
      <c r="S46" s="436"/>
      <c r="T46" s="436"/>
      <c r="U46" s="436"/>
      <c r="V46" s="436"/>
      <c r="W46" s="436"/>
      <c r="X46" s="437"/>
      <c r="Y46" s="436"/>
      <c r="Z46" s="436"/>
    </row>
    <row r="47" spans="1:26" ht="15.75">
      <c r="A47" s="5">
        <v>106</v>
      </c>
      <c r="B47" s="237" t="s">
        <v>73</v>
      </c>
      <c r="C47" s="237" t="s">
        <v>74</v>
      </c>
      <c r="D47" s="237"/>
      <c r="E47" s="238">
        <f>+'[2]OTCHET'!E256</f>
        <v>0</v>
      </c>
      <c r="F47" s="238">
        <f t="shared" si="1"/>
        <v>0</v>
      </c>
      <c r="G47" s="239">
        <f>+'[2]OTCHET'!G256</f>
        <v>0</v>
      </c>
      <c r="H47" s="240">
        <f>+'[2]OTCHET'!H256</f>
        <v>0</v>
      </c>
      <c r="I47" s="241">
        <f>+'[2]OTCHET'!I256</f>
        <v>0</v>
      </c>
      <c r="J47" s="242">
        <f>+'[2]OTCHET'!J256</f>
        <v>0</v>
      </c>
      <c r="K47" s="139"/>
      <c r="L47" s="139"/>
      <c r="M47" s="139"/>
      <c r="N47" s="207"/>
      <c r="O47" s="243" t="s">
        <v>74</v>
      </c>
      <c r="P47" s="434"/>
      <c r="Q47" s="435"/>
      <c r="R47" s="436"/>
      <c r="S47" s="436"/>
      <c r="T47" s="436"/>
      <c r="U47" s="436"/>
      <c r="V47" s="436"/>
      <c r="W47" s="436"/>
      <c r="X47" s="437"/>
      <c r="Y47" s="436"/>
      <c r="Z47" s="436"/>
    </row>
    <row r="48" spans="1:26" ht="15.75">
      <c r="A48" s="5">
        <v>107</v>
      </c>
      <c r="B48" s="244" t="s">
        <v>75</v>
      </c>
      <c r="C48" s="244" t="s">
        <v>76</v>
      </c>
      <c r="D48" s="245"/>
      <c r="E48" s="155">
        <f>+'[2]OTCHET'!E265+'[2]OTCHET'!E269+'[2]OTCHET'!E270</f>
        <v>0</v>
      </c>
      <c r="F48" s="155">
        <f t="shared" si="1"/>
        <v>0</v>
      </c>
      <c r="G48" s="150">
        <f>+'[2]OTCHET'!G265+'[2]OTCHET'!G269+'[2]OTCHET'!G270</f>
        <v>0</v>
      </c>
      <c r="H48" s="151">
        <f>+'[2]OTCHET'!H265+'[2]OTCHET'!H269+'[2]OTCHET'!H270</f>
        <v>0</v>
      </c>
      <c r="I48" s="151">
        <f>+'[2]OTCHET'!I265+'[2]OTCHET'!I269+'[2]OTCHET'!I270</f>
        <v>0</v>
      </c>
      <c r="J48" s="152">
        <f>+'[2]OTCHET'!J265+'[2]OTCHET'!J269+'[2]OTCHET'!J270</f>
        <v>0</v>
      </c>
      <c r="K48" s="139"/>
      <c r="L48" s="139"/>
      <c r="M48" s="139"/>
      <c r="N48" s="207"/>
      <c r="O48" s="159" t="s">
        <v>77</v>
      </c>
      <c r="P48" s="434"/>
      <c r="Q48" s="435"/>
      <c r="R48" s="436"/>
      <c r="S48" s="436"/>
      <c r="T48" s="436"/>
      <c r="U48" s="436"/>
      <c r="V48" s="436"/>
      <c r="W48" s="436"/>
      <c r="X48" s="437"/>
      <c r="Y48" s="436"/>
      <c r="Z48" s="436"/>
    </row>
    <row r="49" spans="1:26" ht="15.75">
      <c r="A49" s="5">
        <v>108</v>
      </c>
      <c r="B49" s="244" t="s">
        <v>78</v>
      </c>
      <c r="C49" s="244" t="s">
        <v>79</v>
      </c>
      <c r="D49" s="245"/>
      <c r="E49" s="155">
        <f>'[2]OTCHET'!E275+'[2]OTCHET'!E276+'[2]OTCHET'!E284+'[2]OTCHET'!E287</f>
        <v>0</v>
      </c>
      <c r="F49" s="155">
        <f t="shared" si="1"/>
        <v>0</v>
      </c>
      <c r="G49" s="156">
        <f>'[2]OTCHET'!G275+'[2]OTCHET'!G276+'[2]OTCHET'!G284+'[2]OTCHET'!G287</f>
        <v>0</v>
      </c>
      <c r="H49" s="157">
        <f>'[2]OTCHET'!H275+'[2]OTCHET'!H276+'[2]OTCHET'!H284+'[2]OTCHET'!H287</f>
        <v>0</v>
      </c>
      <c r="I49" s="157">
        <f>'[2]OTCHET'!I275+'[2]OTCHET'!I276+'[2]OTCHET'!I284+'[2]OTCHET'!I287</f>
        <v>0</v>
      </c>
      <c r="J49" s="158">
        <f>'[2]OTCHET'!J275+'[2]OTCHET'!J276+'[2]OTCHET'!J284+'[2]OTCHET'!J287</f>
        <v>0</v>
      </c>
      <c r="K49" s="139"/>
      <c r="L49" s="139"/>
      <c r="M49" s="139"/>
      <c r="N49" s="207"/>
      <c r="O49" s="159" t="s">
        <v>79</v>
      </c>
      <c r="P49" s="434"/>
      <c r="Q49" s="435"/>
      <c r="R49" s="436"/>
      <c r="S49" s="436"/>
      <c r="T49" s="436"/>
      <c r="U49" s="436"/>
      <c r="V49" s="436"/>
      <c r="W49" s="436"/>
      <c r="X49" s="437"/>
      <c r="Y49" s="436"/>
      <c r="Z49" s="436"/>
    </row>
    <row r="50" spans="1:26" ht="15.75">
      <c r="A50" s="5">
        <v>110</v>
      </c>
      <c r="B50" s="244" t="s">
        <v>80</v>
      </c>
      <c r="C50" s="244" t="s">
        <v>81</v>
      </c>
      <c r="D50" s="244"/>
      <c r="E50" s="155">
        <f>+'[2]OTCHET'!E288</f>
        <v>0</v>
      </c>
      <c r="F50" s="155">
        <f t="shared" si="1"/>
        <v>0</v>
      </c>
      <c r="G50" s="156">
        <f>+'[2]OTCHET'!G288</f>
        <v>0</v>
      </c>
      <c r="H50" s="157">
        <f>+'[2]OTCHET'!H288</f>
        <v>0</v>
      </c>
      <c r="I50" s="157">
        <f>+'[2]OTCHET'!I288</f>
        <v>0</v>
      </c>
      <c r="J50" s="158">
        <f>+'[2]OTCHET'!J288</f>
        <v>0</v>
      </c>
      <c r="K50" s="139"/>
      <c r="L50" s="139"/>
      <c r="M50" s="139"/>
      <c r="N50" s="207"/>
      <c r="O50" s="159" t="s">
        <v>81</v>
      </c>
      <c r="P50" s="434"/>
      <c r="Q50" s="435"/>
      <c r="R50" s="436"/>
      <c r="S50" s="436"/>
      <c r="T50" s="436"/>
      <c r="U50" s="436"/>
      <c r="V50" s="436"/>
      <c r="W50" s="436"/>
      <c r="X50" s="437"/>
      <c r="Y50" s="436"/>
      <c r="Z50" s="436"/>
    </row>
    <row r="51" spans="1:26" ht="15.75">
      <c r="A51" s="5">
        <v>115</v>
      </c>
      <c r="B51" s="236" t="s">
        <v>82</v>
      </c>
      <c r="C51" s="246" t="s">
        <v>83</v>
      </c>
      <c r="D51" s="106"/>
      <c r="E51" s="107">
        <f>+'[2]OTCHET'!E272</f>
        <v>0</v>
      </c>
      <c r="F51" s="107">
        <f>+G51+H51+I51+J51</f>
        <v>0</v>
      </c>
      <c r="G51" s="108">
        <f>+'[2]OTCHET'!G272</f>
        <v>0</v>
      </c>
      <c r="H51" s="109">
        <f>+'[2]OTCHET'!H272</f>
        <v>0</v>
      </c>
      <c r="I51" s="109">
        <f>+'[2]OTCHET'!I272</f>
        <v>0</v>
      </c>
      <c r="J51" s="110">
        <f>+'[2]OTCHET'!J272</f>
        <v>0</v>
      </c>
      <c r="K51" s="139"/>
      <c r="L51" s="139"/>
      <c r="M51" s="139"/>
      <c r="N51" s="207"/>
      <c r="O51" s="159" t="s">
        <v>84</v>
      </c>
      <c r="P51" s="434"/>
      <c r="Q51" s="435"/>
      <c r="R51" s="436"/>
      <c r="S51" s="436"/>
      <c r="T51" s="436"/>
      <c r="U51" s="436"/>
      <c r="V51" s="436"/>
      <c r="W51" s="436"/>
      <c r="X51" s="437"/>
      <c r="Y51" s="436"/>
      <c r="Z51" s="436"/>
    </row>
    <row r="52" spans="1:26" ht="15.75">
      <c r="A52" s="5">
        <v>115</v>
      </c>
      <c r="B52" s="236" t="s">
        <v>85</v>
      </c>
      <c r="C52" s="246" t="s">
        <v>83</v>
      </c>
      <c r="D52" s="106"/>
      <c r="E52" s="107">
        <f>+'[2]OTCHET'!E293</f>
        <v>0</v>
      </c>
      <c r="F52" s="107">
        <f t="shared" si="1"/>
        <v>0</v>
      </c>
      <c r="G52" s="108">
        <f>+'[2]OTCHET'!G293</f>
        <v>0</v>
      </c>
      <c r="H52" s="109">
        <f>+'[2]OTCHET'!H293</f>
        <v>0</v>
      </c>
      <c r="I52" s="109">
        <f>+'[2]OTCHET'!I293</f>
        <v>0</v>
      </c>
      <c r="J52" s="110">
        <f>+'[2]OTCHET'!J293</f>
        <v>0</v>
      </c>
      <c r="K52" s="139"/>
      <c r="L52" s="139"/>
      <c r="M52" s="139"/>
      <c r="N52" s="207"/>
      <c r="O52" s="112" t="s">
        <v>83</v>
      </c>
      <c r="P52" s="434"/>
      <c r="Q52" s="435"/>
      <c r="R52" s="436"/>
      <c r="S52" s="436"/>
      <c r="T52" s="436"/>
      <c r="U52" s="436"/>
      <c r="V52" s="436"/>
      <c r="W52" s="436"/>
      <c r="X52" s="437"/>
      <c r="Y52" s="436"/>
      <c r="Z52" s="436"/>
    </row>
    <row r="53" spans="1:26" ht="16.5" thickBot="1">
      <c r="A53" s="5">
        <v>120</v>
      </c>
      <c r="B53" s="247" t="s">
        <v>86</v>
      </c>
      <c r="C53" s="247" t="s">
        <v>87</v>
      </c>
      <c r="D53" s="248"/>
      <c r="E53" s="249">
        <f>'[2]OTCHET'!E294</f>
        <v>0</v>
      </c>
      <c r="F53" s="249">
        <f t="shared" si="1"/>
        <v>0</v>
      </c>
      <c r="G53" s="250">
        <f>'[2]OTCHET'!G294</f>
        <v>0</v>
      </c>
      <c r="H53" s="251">
        <f>'[2]OTCHET'!H294</f>
        <v>0</v>
      </c>
      <c r="I53" s="251">
        <f>'[2]OTCHET'!I294</f>
        <v>0</v>
      </c>
      <c r="J53" s="252">
        <f>'[2]OTCHET'!J294</f>
        <v>0</v>
      </c>
      <c r="K53" s="160"/>
      <c r="L53" s="160"/>
      <c r="M53" s="160"/>
      <c r="N53" s="207"/>
      <c r="O53" s="253" t="s">
        <v>87</v>
      </c>
      <c r="P53" s="434"/>
      <c r="Q53" s="435"/>
      <c r="R53" s="436"/>
      <c r="S53" s="436"/>
      <c r="T53" s="436"/>
      <c r="U53" s="436"/>
      <c r="V53" s="436"/>
      <c r="W53" s="436"/>
      <c r="X53" s="437"/>
      <c r="Y53" s="436"/>
      <c r="Z53" s="436"/>
    </row>
    <row r="54" spans="1:26" ht="16.5" thickBot="1">
      <c r="A54" s="5">
        <v>125</v>
      </c>
      <c r="B54" s="254" t="s">
        <v>88</v>
      </c>
      <c r="C54" s="255" t="s">
        <v>89</v>
      </c>
      <c r="D54" s="256"/>
      <c r="E54" s="257">
        <f>'[2]OTCHET'!E296</f>
        <v>0</v>
      </c>
      <c r="F54" s="257">
        <f t="shared" si="1"/>
        <v>0</v>
      </c>
      <c r="G54" s="258">
        <f>'[2]OTCHET'!G296</f>
        <v>0</v>
      </c>
      <c r="H54" s="259">
        <f>'[2]OTCHET'!H296</f>
        <v>0</v>
      </c>
      <c r="I54" s="259">
        <f>'[2]OTCHET'!I296</f>
        <v>0</v>
      </c>
      <c r="J54" s="260">
        <f>'[2]OTCHET'!J296</f>
        <v>0</v>
      </c>
      <c r="K54" s="261"/>
      <c r="L54" s="261"/>
      <c r="M54" s="262"/>
      <c r="N54" s="207"/>
      <c r="O54" s="263" t="s">
        <v>89</v>
      </c>
      <c r="P54" s="434"/>
      <c r="Q54" s="435"/>
      <c r="R54" s="436"/>
      <c r="S54" s="436"/>
      <c r="T54" s="436"/>
      <c r="U54" s="436"/>
      <c r="V54" s="436"/>
      <c r="W54" s="436"/>
      <c r="X54" s="437"/>
      <c r="Y54" s="436"/>
      <c r="Z54" s="436"/>
    </row>
    <row r="55" spans="1:26" ht="15.75">
      <c r="A55" s="438">
        <v>127</v>
      </c>
      <c r="B55" s="163" t="s">
        <v>90</v>
      </c>
      <c r="C55" s="163" t="s">
        <v>91</v>
      </c>
      <c r="D55" s="264"/>
      <c r="E55" s="265">
        <f>+'[2]OTCHET'!E297</f>
        <v>0</v>
      </c>
      <c r="F55" s="265">
        <f t="shared" si="1"/>
        <v>0</v>
      </c>
      <c r="G55" s="266">
        <f>+'[2]OTCHET'!G297</f>
        <v>0</v>
      </c>
      <c r="H55" s="267">
        <f>+'[2]OTCHET'!H297</f>
        <v>0</v>
      </c>
      <c r="I55" s="267">
        <f>+'[2]OTCHET'!I297</f>
        <v>0</v>
      </c>
      <c r="J55" s="268">
        <f>+'[2]OTCHET'!J297</f>
        <v>0</v>
      </c>
      <c r="K55" s="269"/>
      <c r="L55" s="269"/>
      <c r="M55" s="270"/>
      <c r="N55" s="183"/>
      <c r="O55" s="271" t="s">
        <v>91</v>
      </c>
      <c r="P55" s="434"/>
      <c r="Q55" s="435"/>
      <c r="R55" s="436"/>
      <c r="S55" s="436"/>
      <c r="T55" s="436"/>
      <c r="U55" s="436"/>
      <c r="V55" s="436"/>
      <c r="W55" s="436"/>
      <c r="X55" s="437"/>
      <c r="Y55" s="436"/>
      <c r="Z55" s="436"/>
    </row>
    <row r="56" spans="1:26" ht="19.5" thickBot="1">
      <c r="A56" s="5">
        <v>130</v>
      </c>
      <c r="B56" s="272" t="s">
        <v>92</v>
      </c>
      <c r="C56" s="273" t="s">
        <v>93</v>
      </c>
      <c r="D56" s="273"/>
      <c r="E56" s="274">
        <f aca="true" t="shared" si="5" ref="E56:J56">+E57+E58+E62</f>
        <v>0</v>
      </c>
      <c r="F56" s="274">
        <f t="shared" si="5"/>
        <v>0</v>
      </c>
      <c r="G56" s="275">
        <f t="shared" si="5"/>
        <v>0</v>
      </c>
      <c r="H56" s="276">
        <f t="shared" si="5"/>
        <v>0</v>
      </c>
      <c r="I56" s="277">
        <f t="shared" si="5"/>
        <v>0</v>
      </c>
      <c r="J56" s="278">
        <f t="shared" si="5"/>
        <v>0</v>
      </c>
      <c r="K56" s="95">
        <f>+K57+K58+K61</f>
        <v>0</v>
      </c>
      <c r="L56" s="95">
        <f>+L57+L58+L61</f>
        <v>0</v>
      </c>
      <c r="M56" s="95">
        <f>+M57+M58+M61</f>
        <v>0</v>
      </c>
      <c r="N56" s="104"/>
      <c r="O56" s="279" t="s">
        <v>93</v>
      </c>
      <c r="P56" s="434"/>
      <c r="Q56" s="435"/>
      <c r="R56" s="436"/>
      <c r="S56" s="436"/>
      <c r="T56" s="436"/>
      <c r="U56" s="436"/>
      <c r="V56" s="436"/>
      <c r="W56" s="436"/>
      <c r="X56" s="437"/>
      <c r="Y56" s="436"/>
      <c r="Z56" s="436"/>
    </row>
    <row r="57" spans="1:26" ht="16.5" thickTop="1">
      <c r="A57" s="5">
        <v>135</v>
      </c>
      <c r="B57" s="230" t="s">
        <v>94</v>
      </c>
      <c r="C57" s="231" t="s">
        <v>95</v>
      </c>
      <c r="D57" s="230"/>
      <c r="E57" s="280">
        <f>+'[2]OTCHET'!E361+'[2]OTCHET'!E375+'[2]OTCHET'!E388</f>
        <v>0</v>
      </c>
      <c r="F57" s="280">
        <f t="shared" si="1"/>
        <v>0</v>
      </c>
      <c r="G57" s="281">
        <f>+'[2]OTCHET'!G361+'[2]OTCHET'!G375+'[2]OTCHET'!G388</f>
        <v>0</v>
      </c>
      <c r="H57" s="282">
        <f>+'[2]OTCHET'!H361+'[2]OTCHET'!H375+'[2]OTCHET'!H388</f>
        <v>0</v>
      </c>
      <c r="I57" s="282">
        <f>+'[2]OTCHET'!I361+'[2]OTCHET'!I375+'[2]OTCHET'!I388</f>
        <v>0</v>
      </c>
      <c r="J57" s="283">
        <f>+'[2]OTCHET'!J361+'[2]OTCHET'!J375+'[2]OTCHET'!J388</f>
        <v>0</v>
      </c>
      <c r="K57" s="270"/>
      <c r="L57" s="270"/>
      <c r="M57" s="270"/>
      <c r="N57" s="183"/>
      <c r="O57" s="284" t="s">
        <v>95</v>
      </c>
      <c r="P57" s="434"/>
      <c r="Q57" s="435"/>
      <c r="R57" s="436"/>
      <c r="S57" s="436"/>
      <c r="T57" s="436"/>
      <c r="U57" s="436"/>
      <c r="V57" s="436"/>
      <c r="W57" s="436"/>
      <c r="X57" s="437"/>
      <c r="Y57" s="436"/>
      <c r="Z57" s="436"/>
    </row>
    <row r="58" spans="1:26" ht="15.75">
      <c r="A58" s="5">
        <v>140</v>
      </c>
      <c r="B58" s="245" t="s">
        <v>96</v>
      </c>
      <c r="C58" s="244" t="s">
        <v>97</v>
      </c>
      <c r="D58" s="245"/>
      <c r="E58" s="285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285">
        <f t="shared" si="1"/>
        <v>0</v>
      </c>
      <c r="G58" s="286">
        <f>+'[2]OTCHET'!G383+'[2]OTCHET'!G391+'[2]OTCHET'!G396+'[2]OTCHET'!G399+'[2]OTCHET'!G402+'[2]OTCHET'!G405+'[2]OTCHET'!G406+'[2]OTCHET'!G409+'[2]OTCHET'!G422+'[2]OTCHET'!G423+'[2]OTCHET'!G424+'[2]OTCHET'!G425+'[2]OTCHET'!G426</f>
        <v>0</v>
      </c>
      <c r="H58" s="287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287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288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70"/>
      <c r="L58" s="270"/>
      <c r="M58" s="270"/>
      <c r="N58" s="183"/>
      <c r="O58" s="289" t="s">
        <v>97</v>
      </c>
      <c r="P58" s="434"/>
      <c r="Q58" s="435"/>
      <c r="R58" s="436"/>
      <c r="S58" s="436"/>
      <c r="T58" s="436"/>
      <c r="U58" s="436"/>
      <c r="V58" s="436"/>
      <c r="W58" s="436"/>
      <c r="X58" s="437"/>
      <c r="Y58" s="436"/>
      <c r="Z58" s="436"/>
    </row>
    <row r="59" spans="1:26" ht="15.75">
      <c r="A59" s="5">
        <v>145</v>
      </c>
      <c r="B59" s="106" t="s">
        <v>98</v>
      </c>
      <c r="C59" s="106" t="s">
        <v>99</v>
      </c>
      <c r="D59" s="236"/>
      <c r="E59" s="290">
        <f>+'[2]OTCHET'!E422+'[2]OTCHET'!E423+'[2]OTCHET'!E424+'[2]OTCHET'!E425+'[2]OTCHET'!E426</f>
        <v>0</v>
      </c>
      <c r="F59" s="290">
        <f t="shared" si="1"/>
        <v>0</v>
      </c>
      <c r="G59" s="291">
        <f>+'[2]OTCHET'!G422+'[2]OTCHET'!G423+'[2]OTCHET'!G424+'[2]OTCHET'!G425+'[2]OTCHET'!G426</f>
        <v>0</v>
      </c>
      <c r="H59" s="292">
        <f>+'[2]OTCHET'!H422+'[2]OTCHET'!H423+'[2]OTCHET'!H424+'[2]OTCHET'!H425+'[2]OTCHET'!H426</f>
        <v>0</v>
      </c>
      <c r="I59" s="292">
        <f>+'[2]OTCHET'!I422+'[2]OTCHET'!I423+'[2]OTCHET'!I424+'[2]OTCHET'!I425+'[2]OTCHET'!I426</f>
        <v>0</v>
      </c>
      <c r="J59" s="293">
        <f>+'[2]OTCHET'!J422+'[2]OTCHET'!J423+'[2]OTCHET'!J424+'[2]OTCHET'!J425+'[2]OTCHET'!J426</f>
        <v>0</v>
      </c>
      <c r="K59" s="270"/>
      <c r="L59" s="270"/>
      <c r="M59" s="270"/>
      <c r="N59" s="183"/>
      <c r="O59" s="294" t="s">
        <v>99</v>
      </c>
      <c r="P59" s="434"/>
      <c r="Q59" s="435"/>
      <c r="R59" s="436"/>
      <c r="S59" s="436"/>
      <c r="T59" s="436"/>
      <c r="U59" s="436"/>
      <c r="V59" s="436"/>
      <c r="W59" s="436"/>
      <c r="X59" s="437"/>
      <c r="Y59" s="436"/>
      <c r="Z59" s="436"/>
    </row>
    <row r="60" spans="1:26" ht="15.75">
      <c r="A60" s="5">
        <v>150</v>
      </c>
      <c r="B60" s="295" t="s">
        <v>100</v>
      </c>
      <c r="C60" s="295" t="s">
        <v>32</v>
      </c>
      <c r="D60" s="296"/>
      <c r="E60" s="297">
        <f>'[2]OTCHET'!E405</f>
        <v>0</v>
      </c>
      <c r="F60" s="297">
        <f t="shared" si="1"/>
        <v>0</v>
      </c>
      <c r="G60" s="298">
        <f>'[2]OTCHET'!G405</f>
        <v>0</v>
      </c>
      <c r="H60" s="299">
        <f>'[2]OTCHET'!H405</f>
        <v>0</v>
      </c>
      <c r="I60" s="299">
        <f>'[2]OTCHET'!I405</f>
        <v>0</v>
      </c>
      <c r="J60" s="300">
        <f>'[2]OTCHET'!J405</f>
        <v>0</v>
      </c>
      <c r="K60" s="270"/>
      <c r="L60" s="270"/>
      <c r="M60" s="270"/>
      <c r="N60" s="183"/>
      <c r="O60" s="301" t="s">
        <v>32</v>
      </c>
      <c r="P60" s="434"/>
      <c r="Q60" s="435"/>
      <c r="R60" s="436"/>
      <c r="S60" s="436"/>
      <c r="T60" s="436"/>
      <c r="U60" s="436"/>
      <c r="V60" s="436"/>
      <c r="W60" s="436"/>
      <c r="X60" s="437"/>
      <c r="Y60" s="436"/>
      <c r="Z60" s="436"/>
    </row>
    <row r="61" spans="1:26" ht="15.75" customHeight="1" hidden="1">
      <c r="A61" s="5">
        <v>160</v>
      </c>
      <c r="B61" s="302"/>
      <c r="C61" s="303"/>
      <c r="D61" s="230"/>
      <c r="E61" s="280"/>
      <c r="F61" s="280">
        <f t="shared" si="1"/>
        <v>0</v>
      </c>
      <c r="G61" s="281"/>
      <c r="H61" s="282"/>
      <c r="I61" s="282"/>
      <c r="J61" s="283"/>
      <c r="K61" s="270"/>
      <c r="L61" s="270"/>
      <c r="M61" s="270"/>
      <c r="N61" s="183"/>
      <c r="O61" s="284"/>
      <c r="P61" s="434"/>
      <c r="Q61" s="435"/>
      <c r="R61" s="436"/>
      <c r="S61" s="436"/>
      <c r="T61" s="436"/>
      <c r="U61" s="436"/>
      <c r="V61" s="436"/>
      <c r="W61" s="436"/>
      <c r="X61" s="437"/>
      <c r="Y61" s="436"/>
      <c r="Z61" s="436"/>
    </row>
    <row r="62" spans="1:26" ht="15.75">
      <c r="A62" s="438">
        <v>162</v>
      </c>
      <c r="B62" s="304" t="s">
        <v>101</v>
      </c>
      <c r="C62" s="185" t="s">
        <v>102</v>
      </c>
      <c r="D62" s="304"/>
      <c r="E62" s="186">
        <f>'[2]OTCHET'!E412</f>
        <v>0</v>
      </c>
      <c r="F62" s="186">
        <f t="shared" si="1"/>
        <v>0</v>
      </c>
      <c r="G62" s="187">
        <f>'[2]OTCHET'!G412</f>
        <v>0</v>
      </c>
      <c r="H62" s="188">
        <f>'[2]OTCHET'!H412</f>
        <v>0</v>
      </c>
      <c r="I62" s="188">
        <f>'[2]OTCHET'!I412</f>
        <v>0</v>
      </c>
      <c r="J62" s="189">
        <f>'[2]OTCHET'!J412</f>
        <v>0</v>
      </c>
      <c r="K62" s="305"/>
      <c r="L62" s="305"/>
      <c r="M62" s="305"/>
      <c r="N62" s="183"/>
      <c r="O62" s="191" t="s">
        <v>102</v>
      </c>
      <c r="P62" s="434"/>
      <c r="Q62" s="435"/>
      <c r="R62" s="436"/>
      <c r="S62" s="436"/>
      <c r="T62" s="436"/>
      <c r="U62" s="436"/>
      <c r="V62" s="436"/>
      <c r="W62" s="436"/>
      <c r="X62" s="437"/>
      <c r="Y62" s="436"/>
      <c r="Z62" s="436"/>
    </row>
    <row r="63" spans="1:26" ht="19.5" thickBot="1">
      <c r="A63" s="5">
        <v>165</v>
      </c>
      <c r="B63" s="306" t="s">
        <v>103</v>
      </c>
      <c r="C63" s="307" t="s">
        <v>104</v>
      </c>
      <c r="D63" s="308"/>
      <c r="E63" s="309">
        <f>+'[2]OTCHET'!E249</f>
        <v>0</v>
      </c>
      <c r="F63" s="309">
        <f t="shared" si="1"/>
        <v>0</v>
      </c>
      <c r="G63" s="310">
        <f>+'[2]OTCHET'!G249</f>
        <v>0</v>
      </c>
      <c r="H63" s="311">
        <f>+'[2]OTCHET'!H249</f>
        <v>0</v>
      </c>
      <c r="I63" s="311">
        <f>+'[2]OTCHET'!I249</f>
        <v>0</v>
      </c>
      <c r="J63" s="312">
        <f>+'[2]OTCHET'!J249</f>
        <v>0</v>
      </c>
      <c r="K63" s="313"/>
      <c r="L63" s="313"/>
      <c r="M63" s="313"/>
      <c r="N63" s="183"/>
      <c r="O63" s="314" t="s">
        <v>104</v>
      </c>
      <c r="P63" s="434"/>
      <c r="Q63" s="435"/>
      <c r="R63" s="436"/>
      <c r="S63" s="436"/>
      <c r="T63" s="436"/>
      <c r="U63" s="436"/>
      <c r="V63" s="436"/>
      <c r="W63" s="436"/>
      <c r="X63" s="437"/>
      <c r="Y63" s="436"/>
      <c r="Z63" s="436"/>
    </row>
    <row r="64" spans="1:26" ht="20.25" thickBot="1" thickTop="1">
      <c r="A64" s="5">
        <v>175</v>
      </c>
      <c r="B64" s="315" t="s">
        <v>105</v>
      </c>
      <c r="C64" s="316"/>
      <c r="D64" s="316"/>
      <c r="E64" s="317">
        <f aca="true" t="shared" si="6" ref="E64:J64">+E22-E38+E56-E63</f>
        <v>0</v>
      </c>
      <c r="F64" s="317">
        <f t="shared" si="6"/>
        <v>0</v>
      </c>
      <c r="G64" s="318">
        <f t="shared" si="6"/>
        <v>0</v>
      </c>
      <c r="H64" s="319">
        <f t="shared" si="6"/>
        <v>0</v>
      </c>
      <c r="I64" s="319">
        <f t="shared" si="6"/>
        <v>0</v>
      </c>
      <c r="J64" s="320">
        <f t="shared" si="6"/>
        <v>0</v>
      </c>
      <c r="K64" s="95">
        <f>+K22-K38+K56</f>
        <v>0</v>
      </c>
      <c r="L64" s="95">
        <f>+L22-L38+L56</f>
        <v>0</v>
      </c>
      <c r="M64" s="95">
        <f>+M22-M38+M56</f>
        <v>0</v>
      </c>
      <c r="N64" s="183"/>
      <c r="O64" s="321"/>
      <c r="P64" s="434"/>
      <c r="Q64" s="435"/>
      <c r="R64" s="436"/>
      <c r="S64" s="436"/>
      <c r="T64" s="436"/>
      <c r="U64" s="436"/>
      <c r="V64" s="436"/>
      <c r="W64" s="436"/>
      <c r="X64" s="437"/>
      <c r="Y64" s="436"/>
      <c r="Z64" s="436"/>
    </row>
    <row r="65" spans="1:26" ht="12" customHeight="1" hidden="1">
      <c r="A65" s="5">
        <v>180</v>
      </c>
      <c r="B65" s="322">
        <f>+IF(+SUM(E$65:J$65)=0,0,"Контрола: дефицит/излишък = финансиране с обратен знак (V. + VІ. = 0)")</f>
        <v>0</v>
      </c>
      <c r="C65" s="323"/>
      <c r="D65" s="323"/>
      <c r="E65" s="324">
        <f aca="true" t="shared" si="7" ref="E65:J65">+E$64+E$66</f>
        <v>0</v>
      </c>
      <c r="F65" s="324">
        <f t="shared" si="7"/>
        <v>0</v>
      </c>
      <c r="G65" s="325">
        <f t="shared" si="7"/>
        <v>0</v>
      </c>
      <c r="H65" s="325">
        <f t="shared" si="7"/>
        <v>0</v>
      </c>
      <c r="I65" s="325">
        <f t="shared" si="7"/>
        <v>0</v>
      </c>
      <c r="J65" s="326">
        <f t="shared" si="7"/>
        <v>0</v>
      </c>
      <c r="K65" s="270" t="e">
        <f>+K64+K66</f>
        <v>#REF!</v>
      </c>
      <c r="L65" s="270" t="e">
        <f>+L64+L66</f>
        <v>#REF!</v>
      </c>
      <c r="M65" s="270" t="e">
        <f>+M64+M66</f>
        <v>#REF!</v>
      </c>
      <c r="N65" s="183"/>
      <c r="O65" s="327"/>
      <c r="P65" s="434"/>
      <c r="Q65" s="435"/>
      <c r="R65" s="436"/>
      <c r="S65" s="436"/>
      <c r="T65" s="436"/>
      <c r="U65" s="436"/>
      <c r="V65" s="436"/>
      <c r="W65" s="436"/>
      <c r="X65" s="437"/>
      <c r="Y65" s="436"/>
      <c r="Z65" s="436"/>
    </row>
    <row r="66" spans="1:26" ht="19.5" thickBot="1">
      <c r="A66" s="5">
        <v>185</v>
      </c>
      <c r="B66" s="88" t="s">
        <v>106</v>
      </c>
      <c r="C66" s="328" t="s">
        <v>107</v>
      </c>
      <c r="D66" s="328"/>
      <c r="E66" s="329">
        <f>SUM(+E68+E76+E77+E84+E85+E86+E89+E90+E91+E92+E93+E94+E95)</f>
        <v>0</v>
      </c>
      <c r="F66" s="329">
        <f>SUM(+F68+F76+F77+F84+F85+F86+F89+F90+F91+F92+F93+F94+F95)</f>
        <v>0</v>
      </c>
      <c r="G66" s="330">
        <f aca="true" t="shared" si="8" ref="G66:L66">SUM(+G68+G76+G77+G84+G85+G86+G89+G90+G91+G92+G93+G94+G95)</f>
        <v>0</v>
      </c>
      <c r="H66" s="331">
        <f>SUM(+H68+H76+H77+H84+H85+H86+H89+H90+H91+H92+H93+H94+H95)</f>
        <v>0</v>
      </c>
      <c r="I66" s="331">
        <f>SUM(+I68+I76+I77+I84+I85+I86+I89+I90+I91+I92+I93+I94+I95)</f>
        <v>0</v>
      </c>
      <c r="J66" s="332">
        <f>SUM(+J68+J76+J77+J84+J85+J86+J89+J90+J91+J92+J93+J94+J95)</f>
        <v>0</v>
      </c>
      <c r="K66" s="333" t="e">
        <f t="shared" si="8"/>
        <v>#REF!</v>
      </c>
      <c r="L66" s="333" t="e">
        <f t="shared" si="8"/>
        <v>#REF!</v>
      </c>
      <c r="M66" s="333" t="e">
        <f>SUM(+M68+M76+M77+M84+M85+M86+M89+M90+M91+M92+M93+M95+M96)</f>
        <v>#REF!</v>
      </c>
      <c r="N66" s="183"/>
      <c r="O66" s="334" t="s">
        <v>107</v>
      </c>
      <c r="P66" s="434"/>
      <c r="Q66" s="435"/>
      <c r="R66" s="436"/>
      <c r="S66" s="436"/>
      <c r="T66" s="436"/>
      <c r="U66" s="436"/>
      <c r="V66" s="436"/>
      <c r="W66" s="436"/>
      <c r="X66" s="437"/>
      <c r="Y66" s="436"/>
      <c r="Z66" s="436"/>
    </row>
    <row r="67" spans="1:26" ht="16.5" hidden="1" thickTop="1">
      <c r="A67" s="5">
        <v>190</v>
      </c>
      <c r="B67" s="335"/>
      <c r="C67" s="335"/>
      <c r="D67" s="335"/>
      <c r="E67" s="336"/>
      <c r="F67" s="337">
        <f t="shared" si="1"/>
        <v>0</v>
      </c>
      <c r="G67" s="338"/>
      <c r="H67" s="339"/>
      <c r="I67" s="339"/>
      <c r="J67" s="340"/>
      <c r="K67" s="341"/>
      <c r="L67" s="341"/>
      <c r="M67" s="341"/>
      <c r="N67" s="183"/>
      <c r="O67" s="342"/>
      <c r="P67" s="434"/>
      <c r="Q67" s="435"/>
      <c r="R67" s="436"/>
      <c r="S67" s="436"/>
      <c r="T67" s="436"/>
      <c r="U67" s="436"/>
      <c r="V67" s="436"/>
      <c r="W67" s="436"/>
      <c r="X67" s="437"/>
      <c r="Y67" s="436"/>
      <c r="Z67" s="436"/>
    </row>
    <row r="68" spans="1:26" ht="16.5" thickTop="1">
      <c r="A68" s="439">
        <v>195</v>
      </c>
      <c r="B68" s="236" t="s">
        <v>108</v>
      </c>
      <c r="C68" s="106" t="s">
        <v>109</v>
      </c>
      <c r="D68" s="236"/>
      <c r="E68" s="290">
        <f>SUM(E69:E75)</f>
        <v>0</v>
      </c>
      <c r="F68" s="290">
        <f>SUM(F69:F75)</f>
        <v>0</v>
      </c>
      <c r="G68" s="291">
        <f aca="true" t="shared" si="9" ref="G68:M68">SUM(G69:G75)</f>
        <v>0</v>
      </c>
      <c r="H68" s="292">
        <f>SUM(H69:H75)</f>
        <v>0</v>
      </c>
      <c r="I68" s="292">
        <f>SUM(I69:I75)</f>
        <v>0</v>
      </c>
      <c r="J68" s="293">
        <f>SUM(J69:J75)</f>
        <v>0</v>
      </c>
      <c r="K68" s="343" t="e">
        <f t="shared" si="9"/>
        <v>#REF!</v>
      </c>
      <c r="L68" s="343" t="e">
        <f t="shared" si="9"/>
        <v>#REF!</v>
      </c>
      <c r="M68" s="343" t="e">
        <f t="shared" si="9"/>
        <v>#REF!</v>
      </c>
      <c r="N68" s="183"/>
      <c r="O68" s="294" t="s">
        <v>109</v>
      </c>
      <c r="P68" s="440"/>
      <c r="Q68" s="435"/>
      <c r="R68" s="436"/>
      <c r="S68" s="436"/>
      <c r="T68" s="436"/>
      <c r="U68" s="436"/>
      <c r="V68" s="436"/>
      <c r="W68" s="436"/>
      <c r="X68" s="437"/>
      <c r="Y68" s="436"/>
      <c r="Z68" s="436"/>
    </row>
    <row r="69" spans="1:26" ht="15.75">
      <c r="A69" s="441">
        <v>200</v>
      </c>
      <c r="B69" s="344" t="s">
        <v>110</v>
      </c>
      <c r="C69" s="344" t="s">
        <v>111</v>
      </c>
      <c r="D69" s="344"/>
      <c r="E69" s="345">
        <f>+'[2]OTCHET'!E482+'[2]OTCHET'!E483+'[2]OTCHET'!E486+'[2]OTCHET'!E487+'[2]OTCHET'!E490+'[2]OTCHET'!E491+'[2]OTCHET'!E495</f>
        <v>0</v>
      </c>
      <c r="F69" s="345">
        <f t="shared" si="1"/>
        <v>0</v>
      </c>
      <c r="G69" s="346">
        <f>+'[2]OTCHET'!G482+'[2]OTCHET'!G483+'[2]OTCHET'!G486+'[2]OTCHET'!G487+'[2]OTCHET'!G490+'[2]OTCHET'!G491+'[2]OTCHET'!G495</f>
        <v>0</v>
      </c>
      <c r="H69" s="347">
        <f>+'[2]OTCHET'!H482+'[2]OTCHET'!H483+'[2]OTCHET'!H486+'[2]OTCHET'!H487+'[2]OTCHET'!H490+'[2]OTCHET'!H491+'[2]OTCHET'!H495</f>
        <v>0</v>
      </c>
      <c r="I69" s="347">
        <f>+'[2]OTCHET'!I482+'[2]OTCHET'!I483+'[2]OTCHET'!I486+'[2]OTCHET'!I487+'[2]OTCHET'!I490+'[2]OTCHET'!I491+'[2]OTCHET'!I495</f>
        <v>0</v>
      </c>
      <c r="J69" s="348">
        <f>+'[2]OTCHET'!J482+'[2]OTCHET'!J483+'[2]OTCHET'!J486+'[2]OTCHET'!J487+'[2]OTCHET'!J490+'[2]OTCHET'!J491+'[2]OTCHET'!J495</f>
        <v>0</v>
      </c>
      <c r="K69" s="349" t="e">
        <f>+#REF!+#REF!+#REF!+#REF!+#REF!+#REF!+#REF!</f>
        <v>#REF!</v>
      </c>
      <c r="L69" s="349" t="e">
        <f>+#REF!+#REF!+#REF!+#REF!+#REF!+#REF!+#REF!</f>
        <v>#REF!</v>
      </c>
      <c r="M69" s="349" t="e">
        <f>+#REF!+#REF!+#REF!+#REF!+#REF!+#REF!+#REF!</f>
        <v>#REF!</v>
      </c>
      <c r="N69" s="183"/>
      <c r="O69" s="350" t="s">
        <v>111</v>
      </c>
      <c r="P69" s="442"/>
      <c r="Q69" s="435"/>
      <c r="R69" s="436"/>
      <c r="S69" s="436"/>
      <c r="T69" s="436"/>
      <c r="U69" s="436"/>
      <c r="V69" s="436"/>
      <c r="W69" s="436"/>
      <c r="X69" s="437"/>
      <c r="Y69" s="436"/>
      <c r="Z69" s="436"/>
    </row>
    <row r="70" spans="1:26" ht="15.75">
      <c r="A70" s="441">
        <v>205</v>
      </c>
      <c r="B70" s="351" t="s">
        <v>112</v>
      </c>
      <c r="C70" s="351" t="s">
        <v>113</v>
      </c>
      <c r="D70" s="351"/>
      <c r="E70" s="352">
        <f>+'[2]OTCHET'!E484+'[2]OTCHET'!E485+'[2]OTCHET'!E488+'[2]OTCHET'!E489+'[2]OTCHET'!E492+'[2]OTCHET'!E493+'[2]OTCHET'!E494+'[2]OTCHET'!E496</f>
        <v>0</v>
      </c>
      <c r="F70" s="352">
        <f t="shared" si="1"/>
        <v>0</v>
      </c>
      <c r="G70" s="353">
        <f>+'[2]OTCHET'!G484+'[2]OTCHET'!G485+'[2]OTCHET'!G488+'[2]OTCHET'!G489+'[2]OTCHET'!G492+'[2]OTCHET'!G493+'[2]OTCHET'!G494+'[2]OTCHET'!G496</f>
        <v>0</v>
      </c>
      <c r="H70" s="354">
        <f>+'[2]OTCHET'!H484+'[2]OTCHET'!H485+'[2]OTCHET'!H488+'[2]OTCHET'!H489+'[2]OTCHET'!H492+'[2]OTCHET'!H493+'[2]OTCHET'!H494+'[2]OTCHET'!H496</f>
        <v>0</v>
      </c>
      <c r="I70" s="354">
        <f>+'[2]OTCHET'!I484+'[2]OTCHET'!I485+'[2]OTCHET'!I488+'[2]OTCHET'!I489+'[2]OTCHET'!I492+'[2]OTCHET'!I493+'[2]OTCHET'!I494+'[2]OTCHET'!I496</f>
        <v>0</v>
      </c>
      <c r="J70" s="355">
        <f>+'[2]OTCHET'!J484+'[2]OTCHET'!J485+'[2]OTCHET'!J488+'[2]OTCHET'!J489+'[2]OTCHET'!J492+'[2]OTCHET'!J493+'[2]OTCHET'!J494+'[2]OTCHET'!J496</f>
        <v>0</v>
      </c>
      <c r="K70" s="349" t="e">
        <f>+#REF!+#REF!+#REF!+#REF!+#REF!+#REF!+#REF!+#REF!</f>
        <v>#REF!</v>
      </c>
      <c r="L70" s="349" t="e">
        <f>+#REF!+#REF!+#REF!+#REF!+#REF!+#REF!+#REF!+#REF!</f>
        <v>#REF!</v>
      </c>
      <c r="M70" s="349" t="e">
        <f>+#REF!+#REF!+#REF!+#REF!+#REF!+#REF!+#REF!+#REF!</f>
        <v>#REF!</v>
      </c>
      <c r="N70" s="183"/>
      <c r="O70" s="356" t="s">
        <v>113</v>
      </c>
      <c r="P70" s="442"/>
      <c r="Q70" s="435"/>
      <c r="R70" s="436"/>
      <c r="S70" s="436"/>
      <c r="T70" s="436"/>
      <c r="U70" s="436"/>
      <c r="V70" s="436"/>
      <c r="W70" s="436"/>
      <c r="X70" s="437"/>
      <c r="Y70" s="436"/>
      <c r="Z70" s="436"/>
    </row>
    <row r="71" spans="1:26" ht="15.75">
      <c r="A71" s="441">
        <v>210</v>
      </c>
      <c r="B71" s="351" t="s">
        <v>114</v>
      </c>
      <c r="C71" s="351" t="s">
        <v>115</v>
      </c>
      <c r="D71" s="351"/>
      <c r="E71" s="352">
        <f>+'[2]OTCHET'!E497</f>
        <v>0</v>
      </c>
      <c r="F71" s="352">
        <f t="shared" si="1"/>
        <v>0</v>
      </c>
      <c r="G71" s="353">
        <f>+'[2]OTCHET'!G497</f>
        <v>0</v>
      </c>
      <c r="H71" s="354">
        <f>+'[2]OTCHET'!H497</f>
        <v>0</v>
      </c>
      <c r="I71" s="354">
        <f>+'[2]OTCHET'!I497</f>
        <v>0</v>
      </c>
      <c r="J71" s="355">
        <f>+'[2]OTCHET'!J497</f>
        <v>0</v>
      </c>
      <c r="K71" s="349" t="e">
        <f>+#REF!</f>
        <v>#REF!</v>
      </c>
      <c r="L71" s="349" t="e">
        <f>+#REF!</f>
        <v>#REF!</v>
      </c>
      <c r="M71" s="349" t="e">
        <f>+#REF!</f>
        <v>#REF!</v>
      </c>
      <c r="N71" s="183"/>
      <c r="O71" s="356" t="s">
        <v>115</v>
      </c>
      <c r="P71" s="442"/>
      <c r="Q71" s="435"/>
      <c r="R71" s="436"/>
      <c r="S71" s="436"/>
      <c r="T71" s="436"/>
      <c r="U71" s="436"/>
      <c r="V71" s="436"/>
      <c r="W71" s="436"/>
      <c r="X71" s="437"/>
      <c r="Y71" s="436"/>
      <c r="Z71" s="436"/>
    </row>
    <row r="72" spans="1:26" ht="15.75">
      <c r="A72" s="441">
        <v>215</v>
      </c>
      <c r="B72" s="351" t="s">
        <v>116</v>
      </c>
      <c r="C72" s="351" t="s">
        <v>117</v>
      </c>
      <c r="D72" s="351"/>
      <c r="E72" s="352">
        <f>+'[2]OTCHET'!E502</f>
        <v>0</v>
      </c>
      <c r="F72" s="352">
        <f t="shared" si="1"/>
        <v>0</v>
      </c>
      <c r="G72" s="353">
        <f>+'[2]OTCHET'!G502</f>
        <v>0</v>
      </c>
      <c r="H72" s="354">
        <f>+'[2]OTCHET'!H502</f>
        <v>0</v>
      </c>
      <c r="I72" s="354">
        <f>+'[2]OTCHET'!I502</f>
        <v>0</v>
      </c>
      <c r="J72" s="355">
        <f>+'[2]OTCHET'!J502</f>
        <v>0</v>
      </c>
      <c r="K72" s="349" t="e">
        <f>+#REF!</f>
        <v>#REF!</v>
      </c>
      <c r="L72" s="349" t="e">
        <f>+#REF!</f>
        <v>#REF!</v>
      </c>
      <c r="M72" s="349" t="e">
        <f>+#REF!</f>
        <v>#REF!</v>
      </c>
      <c r="N72" s="183"/>
      <c r="O72" s="356" t="s">
        <v>117</v>
      </c>
      <c r="P72" s="442"/>
      <c r="Q72" s="435"/>
      <c r="R72" s="436"/>
      <c r="S72" s="436"/>
      <c r="T72" s="436"/>
      <c r="U72" s="436"/>
      <c r="V72" s="436"/>
      <c r="W72" s="436"/>
      <c r="X72" s="437"/>
      <c r="Y72" s="436"/>
      <c r="Z72" s="436"/>
    </row>
    <row r="73" spans="1:26" ht="15.75">
      <c r="A73" s="441">
        <v>220</v>
      </c>
      <c r="B73" s="351" t="s">
        <v>118</v>
      </c>
      <c r="C73" s="351" t="s">
        <v>119</v>
      </c>
      <c r="D73" s="351"/>
      <c r="E73" s="352">
        <f>+'[2]OTCHET'!E542</f>
        <v>0</v>
      </c>
      <c r="F73" s="352">
        <f t="shared" si="1"/>
        <v>0</v>
      </c>
      <c r="G73" s="353">
        <f>+'[2]OTCHET'!G542</f>
        <v>0</v>
      </c>
      <c r="H73" s="354">
        <f>+'[2]OTCHET'!H542</f>
        <v>0</v>
      </c>
      <c r="I73" s="354">
        <f>+'[2]OTCHET'!I542</f>
        <v>0</v>
      </c>
      <c r="J73" s="355">
        <f>+'[2]OTCHET'!J542</f>
        <v>0</v>
      </c>
      <c r="K73" s="349" t="e">
        <f>+#REF!</f>
        <v>#REF!</v>
      </c>
      <c r="L73" s="349" t="e">
        <f>+#REF!</f>
        <v>#REF!</v>
      </c>
      <c r="M73" s="349" t="e">
        <f>+#REF!</f>
        <v>#REF!</v>
      </c>
      <c r="N73" s="183"/>
      <c r="O73" s="356" t="s">
        <v>119</v>
      </c>
      <c r="P73" s="442"/>
      <c r="Q73" s="435"/>
      <c r="R73" s="436"/>
      <c r="S73" s="436"/>
      <c r="T73" s="436"/>
      <c r="U73" s="436"/>
      <c r="V73" s="436"/>
      <c r="W73" s="436"/>
      <c r="X73" s="437"/>
      <c r="Y73" s="436"/>
      <c r="Z73" s="436"/>
    </row>
    <row r="74" spans="1:26" ht="15.75">
      <c r="A74" s="441">
        <v>230</v>
      </c>
      <c r="B74" s="357" t="s">
        <v>120</v>
      </c>
      <c r="C74" s="357" t="s">
        <v>121</v>
      </c>
      <c r="D74" s="357"/>
      <c r="E74" s="352">
        <f>+'[2]OTCHET'!E581+'[2]OTCHET'!E582</f>
        <v>0</v>
      </c>
      <c r="F74" s="352">
        <f t="shared" si="1"/>
        <v>0</v>
      </c>
      <c r="G74" s="353">
        <f>+'[2]OTCHET'!G581+'[2]OTCHET'!G582</f>
        <v>0</v>
      </c>
      <c r="H74" s="354">
        <f>+'[2]OTCHET'!H581+'[2]OTCHET'!H582</f>
        <v>0</v>
      </c>
      <c r="I74" s="354">
        <f>+'[2]OTCHET'!I581+'[2]OTCHET'!I582</f>
        <v>0</v>
      </c>
      <c r="J74" s="355">
        <f>+'[2]OTCHET'!J581+'[2]OTCHET'!J582</f>
        <v>0</v>
      </c>
      <c r="K74" s="349" t="e">
        <f>+#REF!+#REF!</f>
        <v>#REF!</v>
      </c>
      <c r="L74" s="349" t="e">
        <f>+#REF!+#REF!</f>
        <v>#REF!</v>
      </c>
      <c r="M74" s="349" t="e">
        <f>+#REF!+#REF!</f>
        <v>#REF!</v>
      </c>
      <c r="N74" s="183"/>
      <c r="O74" s="356" t="s">
        <v>121</v>
      </c>
      <c r="P74" s="442"/>
      <c r="Q74" s="435"/>
      <c r="R74" s="436"/>
      <c r="S74" s="436"/>
      <c r="T74" s="436"/>
      <c r="U74" s="436"/>
      <c r="V74" s="436"/>
      <c r="W74" s="436"/>
      <c r="X74" s="437"/>
      <c r="Y74" s="436"/>
      <c r="Z74" s="436"/>
    </row>
    <row r="75" spans="1:26" ht="15.75">
      <c r="A75" s="441">
        <v>235</v>
      </c>
      <c r="B75" s="358" t="s">
        <v>122</v>
      </c>
      <c r="C75" s="358" t="s">
        <v>123</v>
      </c>
      <c r="D75" s="358"/>
      <c r="E75" s="359">
        <f>+'[2]OTCHET'!E583+'[2]OTCHET'!E584+'[2]OTCHET'!E585</f>
        <v>0</v>
      </c>
      <c r="F75" s="359">
        <f t="shared" si="1"/>
        <v>0</v>
      </c>
      <c r="G75" s="360">
        <f>+'[2]OTCHET'!G583+'[2]OTCHET'!G584+'[2]OTCHET'!G585</f>
        <v>0</v>
      </c>
      <c r="H75" s="361">
        <f>+'[2]OTCHET'!H583+'[2]OTCHET'!H584+'[2]OTCHET'!H585</f>
        <v>0</v>
      </c>
      <c r="I75" s="361">
        <f>+'[2]OTCHET'!I583+'[2]OTCHET'!I584+'[2]OTCHET'!I585</f>
        <v>0</v>
      </c>
      <c r="J75" s="362">
        <f>+'[2]OTCHET'!J583+'[2]OTCHET'!J584+'[2]OTCHET'!J585</f>
        <v>0</v>
      </c>
      <c r="K75" s="349" t="e">
        <f>+#REF!+#REF!+#REF!</f>
        <v>#REF!</v>
      </c>
      <c r="L75" s="349" t="e">
        <f>+#REF!+#REF!+#REF!</f>
        <v>#REF!</v>
      </c>
      <c r="M75" s="349" t="e">
        <f>+#REF!+#REF!+#REF!</f>
        <v>#REF!</v>
      </c>
      <c r="N75" s="183"/>
      <c r="O75" s="363" t="s">
        <v>123</v>
      </c>
      <c r="P75" s="442"/>
      <c r="Q75" s="435"/>
      <c r="R75" s="436"/>
      <c r="S75" s="436"/>
      <c r="T75" s="436"/>
      <c r="U75" s="436"/>
      <c r="V75" s="436"/>
      <c r="W75" s="436"/>
      <c r="X75" s="437"/>
      <c r="Y75" s="436"/>
      <c r="Z75" s="436"/>
    </row>
    <row r="76" spans="1:26" ht="15.75">
      <c r="A76" s="441">
        <v>240</v>
      </c>
      <c r="B76" s="230" t="s">
        <v>124</v>
      </c>
      <c r="C76" s="231" t="s">
        <v>125</v>
      </c>
      <c r="D76" s="230"/>
      <c r="E76" s="280">
        <f>'[2]OTCHET'!E461</f>
        <v>0</v>
      </c>
      <c r="F76" s="280">
        <f t="shared" si="1"/>
        <v>0</v>
      </c>
      <c r="G76" s="281">
        <f>'[2]OTCHET'!G461</f>
        <v>0</v>
      </c>
      <c r="H76" s="282">
        <f>'[2]OTCHET'!H461</f>
        <v>0</v>
      </c>
      <c r="I76" s="282">
        <f>'[2]OTCHET'!I461</f>
        <v>0</v>
      </c>
      <c r="J76" s="283">
        <f>'[2]OTCHET'!J461</f>
        <v>0</v>
      </c>
      <c r="K76" s="349" t="e">
        <f>#REF!</f>
        <v>#REF!</v>
      </c>
      <c r="L76" s="349" t="e">
        <f>#REF!</f>
        <v>#REF!</v>
      </c>
      <c r="M76" s="349" t="e">
        <f>#REF!</f>
        <v>#REF!</v>
      </c>
      <c r="N76" s="183"/>
      <c r="O76" s="284" t="s">
        <v>125</v>
      </c>
      <c r="P76" s="442"/>
      <c r="Q76" s="435"/>
      <c r="R76" s="436"/>
      <c r="S76" s="436"/>
      <c r="T76" s="436"/>
      <c r="U76" s="436"/>
      <c r="V76" s="436"/>
      <c r="W76" s="436"/>
      <c r="X76" s="437"/>
      <c r="Y76" s="436"/>
      <c r="Z76" s="436"/>
    </row>
    <row r="77" spans="1:26" ht="15.75">
      <c r="A77" s="441">
        <v>245</v>
      </c>
      <c r="B77" s="236" t="s">
        <v>126</v>
      </c>
      <c r="C77" s="106" t="s">
        <v>127</v>
      </c>
      <c r="D77" s="236"/>
      <c r="E77" s="290">
        <f>SUM(E78:E83)</f>
        <v>0</v>
      </c>
      <c r="F77" s="290">
        <f>SUM(F78:F83)</f>
        <v>0</v>
      </c>
      <c r="G77" s="291">
        <f aca="true" t="shared" si="10" ref="G77:M77">SUM(G78:G83)</f>
        <v>0</v>
      </c>
      <c r="H77" s="292">
        <f>SUM(H78:H83)</f>
        <v>0</v>
      </c>
      <c r="I77" s="292">
        <f>SUM(I78:I83)</f>
        <v>0</v>
      </c>
      <c r="J77" s="293">
        <f>SUM(J78:J83)</f>
        <v>0</v>
      </c>
      <c r="K77" s="364">
        <f t="shared" si="10"/>
        <v>0</v>
      </c>
      <c r="L77" s="364">
        <f t="shared" si="10"/>
        <v>0</v>
      </c>
      <c r="M77" s="364">
        <f t="shared" si="10"/>
        <v>0</v>
      </c>
      <c r="N77" s="183"/>
      <c r="O77" s="294" t="s">
        <v>127</v>
      </c>
      <c r="P77" s="442"/>
      <c r="Q77" s="435"/>
      <c r="R77" s="436"/>
      <c r="S77" s="436"/>
      <c r="T77" s="436"/>
      <c r="U77" s="436"/>
      <c r="V77" s="436"/>
      <c r="W77" s="436"/>
      <c r="X77" s="437"/>
      <c r="Y77" s="436"/>
      <c r="Z77" s="436"/>
    </row>
    <row r="78" spans="1:26" ht="15.75">
      <c r="A78" s="441">
        <v>250</v>
      </c>
      <c r="B78" s="344" t="s">
        <v>128</v>
      </c>
      <c r="C78" s="344" t="s">
        <v>129</v>
      </c>
      <c r="D78" s="344"/>
      <c r="E78" s="345">
        <f>+'[2]OTCHET'!E466+'[2]OTCHET'!E469</f>
        <v>0</v>
      </c>
      <c r="F78" s="345">
        <f t="shared" si="1"/>
        <v>0</v>
      </c>
      <c r="G78" s="346">
        <f>+'[2]OTCHET'!G466+'[2]OTCHET'!G469</f>
        <v>0</v>
      </c>
      <c r="H78" s="347">
        <f>+'[2]OTCHET'!H466+'[2]OTCHET'!H469</f>
        <v>0</v>
      </c>
      <c r="I78" s="347">
        <f>+'[2]OTCHET'!I466+'[2]OTCHET'!I469</f>
        <v>0</v>
      </c>
      <c r="J78" s="348">
        <f>+'[2]OTCHET'!J466+'[2]OTCHET'!J469</f>
        <v>0</v>
      </c>
      <c r="K78" s="364"/>
      <c r="L78" s="364"/>
      <c r="M78" s="364"/>
      <c r="N78" s="183"/>
      <c r="O78" s="350" t="s">
        <v>129</v>
      </c>
      <c r="P78" s="442"/>
      <c r="Q78" s="435"/>
      <c r="R78" s="436"/>
      <c r="S78" s="436"/>
      <c r="T78" s="436"/>
      <c r="U78" s="436"/>
      <c r="V78" s="436"/>
      <c r="W78" s="436"/>
      <c r="X78" s="437"/>
      <c r="Y78" s="436"/>
      <c r="Z78" s="436"/>
    </row>
    <row r="79" spans="1:26" ht="15.75">
      <c r="A79" s="441">
        <v>260</v>
      </c>
      <c r="B79" s="351" t="s">
        <v>130</v>
      </c>
      <c r="C79" s="351" t="s">
        <v>131</v>
      </c>
      <c r="D79" s="351"/>
      <c r="E79" s="352">
        <f>+'[2]OTCHET'!E467+'[2]OTCHET'!E470</f>
        <v>0</v>
      </c>
      <c r="F79" s="352">
        <f t="shared" si="1"/>
        <v>0</v>
      </c>
      <c r="G79" s="353">
        <f>+'[2]OTCHET'!G467+'[2]OTCHET'!G470</f>
        <v>0</v>
      </c>
      <c r="H79" s="354">
        <f>+'[2]OTCHET'!H467+'[2]OTCHET'!H470</f>
        <v>0</v>
      </c>
      <c r="I79" s="354">
        <f>+'[2]OTCHET'!I467+'[2]OTCHET'!I470</f>
        <v>0</v>
      </c>
      <c r="J79" s="355">
        <f>+'[2]OTCHET'!J467+'[2]OTCHET'!J470</f>
        <v>0</v>
      </c>
      <c r="K79" s="364"/>
      <c r="L79" s="364"/>
      <c r="M79" s="364"/>
      <c r="N79" s="183"/>
      <c r="O79" s="356" t="s">
        <v>131</v>
      </c>
      <c r="P79" s="442"/>
      <c r="Q79" s="435"/>
      <c r="R79" s="436"/>
      <c r="S79" s="436"/>
      <c r="T79" s="436"/>
      <c r="U79" s="436"/>
      <c r="V79" s="436"/>
      <c r="W79" s="436"/>
      <c r="X79" s="437"/>
      <c r="Y79" s="436"/>
      <c r="Z79" s="436"/>
    </row>
    <row r="80" spans="1:26" ht="15.75">
      <c r="A80" s="441">
        <v>265</v>
      </c>
      <c r="B80" s="351" t="s">
        <v>132</v>
      </c>
      <c r="C80" s="351" t="s">
        <v>133</v>
      </c>
      <c r="D80" s="351"/>
      <c r="E80" s="352">
        <f>'[2]OTCHET'!E471</f>
        <v>0</v>
      </c>
      <c r="F80" s="352">
        <f t="shared" si="1"/>
        <v>0</v>
      </c>
      <c r="G80" s="353">
        <f>'[2]OTCHET'!G471</f>
        <v>0</v>
      </c>
      <c r="H80" s="354">
        <f>'[2]OTCHET'!H471</f>
        <v>0</v>
      </c>
      <c r="I80" s="354">
        <f>'[2]OTCHET'!I471</f>
        <v>0</v>
      </c>
      <c r="J80" s="355">
        <f>'[2]OTCHET'!J471</f>
        <v>0</v>
      </c>
      <c r="K80" s="364"/>
      <c r="L80" s="364"/>
      <c r="M80" s="364"/>
      <c r="N80" s="183"/>
      <c r="O80" s="356" t="s">
        <v>133</v>
      </c>
      <c r="P80" s="442"/>
      <c r="Q80" s="435"/>
      <c r="R80" s="436"/>
      <c r="S80" s="436"/>
      <c r="T80" s="436"/>
      <c r="U80" s="436"/>
      <c r="V80" s="436"/>
      <c r="W80" s="436"/>
      <c r="X80" s="437"/>
      <c r="Y80" s="436"/>
      <c r="Z80" s="436"/>
    </row>
    <row r="81" spans="1:26" ht="15.75" customHeight="1" hidden="1">
      <c r="A81" s="441"/>
      <c r="B81" s="351"/>
      <c r="C81" s="351"/>
      <c r="D81" s="351"/>
      <c r="E81" s="352"/>
      <c r="F81" s="352">
        <f t="shared" si="1"/>
        <v>0</v>
      </c>
      <c r="G81" s="353"/>
      <c r="H81" s="354"/>
      <c r="I81" s="354"/>
      <c r="J81" s="355"/>
      <c r="K81" s="364"/>
      <c r="L81" s="364"/>
      <c r="M81" s="364"/>
      <c r="N81" s="183"/>
      <c r="O81" s="356"/>
      <c r="P81" s="442"/>
      <c r="Q81" s="435"/>
      <c r="R81" s="436"/>
      <c r="S81" s="436"/>
      <c r="T81" s="436"/>
      <c r="U81" s="436"/>
      <c r="V81" s="436"/>
      <c r="W81" s="436"/>
      <c r="X81" s="437"/>
      <c r="Y81" s="436"/>
      <c r="Z81" s="436"/>
    </row>
    <row r="82" spans="1:26" ht="15.75">
      <c r="A82" s="441">
        <v>270</v>
      </c>
      <c r="B82" s="351" t="s">
        <v>134</v>
      </c>
      <c r="C82" s="351" t="s">
        <v>135</v>
      </c>
      <c r="D82" s="351"/>
      <c r="E82" s="352">
        <f>+'[2]OTCHET'!E479</f>
        <v>0</v>
      </c>
      <c r="F82" s="352">
        <f t="shared" si="1"/>
        <v>0</v>
      </c>
      <c r="G82" s="353">
        <f>+'[2]OTCHET'!G479</f>
        <v>0</v>
      </c>
      <c r="H82" s="354">
        <f>+'[2]OTCHET'!H479</f>
        <v>0</v>
      </c>
      <c r="I82" s="354">
        <f>+'[2]OTCHET'!I479</f>
        <v>0</v>
      </c>
      <c r="J82" s="355">
        <f>+'[2]OTCHET'!J479</f>
        <v>0</v>
      </c>
      <c r="K82" s="364"/>
      <c r="L82" s="364"/>
      <c r="M82" s="364"/>
      <c r="N82" s="183"/>
      <c r="O82" s="356" t="s">
        <v>135</v>
      </c>
      <c r="P82" s="442"/>
      <c r="Q82" s="435"/>
      <c r="R82" s="436"/>
      <c r="S82" s="436"/>
      <c r="T82" s="436"/>
      <c r="U82" s="436"/>
      <c r="V82" s="436"/>
      <c r="W82" s="436"/>
      <c r="X82" s="437"/>
      <c r="Y82" s="436"/>
      <c r="Z82" s="436"/>
    </row>
    <row r="83" spans="1:26" ht="15.75">
      <c r="A83" s="441">
        <v>275</v>
      </c>
      <c r="B83" s="365" t="s">
        <v>136</v>
      </c>
      <c r="C83" s="365" t="s">
        <v>137</v>
      </c>
      <c r="D83" s="365"/>
      <c r="E83" s="359">
        <f>+'[2]OTCHET'!E480</f>
        <v>0</v>
      </c>
      <c r="F83" s="359">
        <f t="shared" si="1"/>
        <v>0</v>
      </c>
      <c r="G83" s="360">
        <f>+'[2]OTCHET'!G480</f>
        <v>0</v>
      </c>
      <c r="H83" s="361">
        <f>+'[2]OTCHET'!H480</f>
        <v>0</v>
      </c>
      <c r="I83" s="361">
        <f>+'[2]OTCHET'!I480</f>
        <v>0</v>
      </c>
      <c r="J83" s="362">
        <f>+'[2]OTCHET'!J480</f>
        <v>0</v>
      </c>
      <c r="K83" s="364"/>
      <c r="L83" s="364"/>
      <c r="M83" s="364"/>
      <c r="N83" s="183"/>
      <c r="O83" s="363" t="s">
        <v>137</v>
      </c>
      <c r="P83" s="442"/>
      <c r="Q83" s="435"/>
      <c r="R83" s="436"/>
      <c r="S83" s="436"/>
      <c r="T83" s="436"/>
      <c r="U83" s="436"/>
      <c r="V83" s="436"/>
      <c r="W83" s="436"/>
      <c r="X83" s="437"/>
      <c r="Y83" s="436"/>
      <c r="Z83" s="436"/>
    </row>
    <row r="84" spans="1:26" ht="15.75">
      <c r="A84" s="441">
        <v>280</v>
      </c>
      <c r="B84" s="230" t="s">
        <v>138</v>
      </c>
      <c r="C84" s="231" t="s">
        <v>139</v>
      </c>
      <c r="D84" s="230"/>
      <c r="E84" s="280">
        <f>'[2]OTCHET'!E535</f>
        <v>0</v>
      </c>
      <c r="F84" s="280">
        <f t="shared" si="1"/>
        <v>0</v>
      </c>
      <c r="G84" s="281">
        <f>'[2]OTCHET'!G535</f>
        <v>0</v>
      </c>
      <c r="H84" s="282">
        <f>'[2]OTCHET'!H535</f>
        <v>0</v>
      </c>
      <c r="I84" s="282">
        <f>'[2]OTCHET'!I535</f>
        <v>0</v>
      </c>
      <c r="J84" s="283">
        <f>'[2]OTCHET'!J535</f>
        <v>0</v>
      </c>
      <c r="K84" s="364"/>
      <c r="L84" s="364"/>
      <c r="M84" s="364"/>
      <c r="N84" s="183"/>
      <c r="O84" s="284" t="s">
        <v>139</v>
      </c>
      <c r="P84" s="442"/>
      <c r="Q84" s="435"/>
      <c r="R84" s="436"/>
      <c r="S84" s="436"/>
      <c r="T84" s="436"/>
      <c r="U84" s="436"/>
      <c r="V84" s="436"/>
      <c r="W84" s="436"/>
      <c r="X84" s="437"/>
      <c r="Y84" s="436"/>
      <c r="Z84" s="436"/>
    </row>
    <row r="85" spans="1:26" ht="15.75">
      <c r="A85" s="441">
        <v>285</v>
      </c>
      <c r="B85" s="245" t="s">
        <v>140</v>
      </c>
      <c r="C85" s="244" t="s">
        <v>141</v>
      </c>
      <c r="D85" s="245"/>
      <c r="E85" s="285">
        <f>'[2]OTCHET'!E536</f>
        <v>0</v>
      </c>
      <c r="F85" s="285">
        <f t="shared" si="1"/>
        <v>0</v>
      </c>
      <c r="G85" s="286">
        <f>'[2]OTCHET'!G536</f>
        <v>0</v>
      </c>
      <c r="H85" s="287">
        <f>'[2]OTCHET'!H536</f>
        <v>0</v>
      </c>
      <c r="I85" s="287">
        <f>'[2]OTCHET'!I536</f>
        <v>0</v>
      </c>
      <c r="J85" s="288">
        <f>'[2]OTCHET'!J536</f>
        <v>0</v>
      </c>
      <c r="K85" s="364"/>
      <c r="L85" s="364"/>
      <c r="M85" s="364"/>
      <c r="N85" s="183"/>
      <c r="O85" s="289" t="s">
        <v>141</v>
      </c>
      <c r="P85" s="442"/>
      <c r="Q85" s="435"/>
      <c r="R85" s="436"/>
      <c r="S85" s="436"/>
      <c r="T85" s="436"/>
      <c r="U85" s="436"/>
      <c r="V85" s="436"/>
      <c r="W85" s="436"/>
      <c r="X85" s="437"/>
      <c r="Y85" s="436"/>
      <c r="Z85" s="436"/>
    </row>
    <row r="86" spans="1:26" ht="15.75">
      <c r="A86" s="441">
        <v>290</v>
      </c>
      <c r="B86" s="236" t="s">
        <v>142</v>
      </c>
      <c r="C86" s="106" t="s">
        <v>143</v>
      </c>
      <c r="D86" s="236"/>
      <c r="E86" s="290">
        <f>+E87+E88</f>
        <v>0</v>
      </c>
      <c r="F86" s="290">
        <f>+F87+F88</f>
        <v>2500</v>
      </c>
      <c r="G86" s="291">
        <f aca="true" t="shared" si="11" ref="G86:M86">+G87+G88</f>
        <v>2500</v>
      </c>
      <c r="H86" s="292">
        <f>+H87+H88</f>
        <v>0</v>
      </c>
      <c r="I86" s="292">
        <f>+I87+I88</f>
        <v>0</v>
      </c>
      <c r="J86" s="293">
        <f>+J87+J88</f>
        <v>0</v>
      </c>
      <c r="K86" s="364">
        <f t="shared" si="11"/>
        <v>0</v>
      </c>
      <c r="L86" s="364">
        <f t="shared" si="11"/>
        <v>0</v>
      </c>
      <c r="M86" s="364">
        <f t="shared" si="11"/>
        <v>0</v>
      </c>
      <c r="N86" s="183"/>
      <c r="O86" s="294" t="s">
        <v>143</v>
      </c>
      <c r="P86" s="442"/>
      <c r="Q86" s="435"/>
      <c r="R86" s="436"/>
      <c r="S86" s="436"/>
      <c r="T86" s="436"/>
      <c r="U86" s="436"/>
      <c r="V86" s="436"/>
      <c r="W86" s="436"/>
      <c r="X86" s="437"/>
      <c r="Y86" s="436"/>
      <c r="Z86" s="436"/>
    </row>
    <row r="87" spans="1:26" ht="15.75">
      <c r="A87" s="441">
        <v>295</v>
      </c>
      <c r="B87" s="344" t="s">
        <v>144</v>
      </c>
      <c r="C87" s="344" t="s">
        <v>145</v>
      </c>
      <c r="D87" s="366"/>
      <c r="E87" s="345">
        <f>+'[2]OTCHET'!E503+'[2]OTCHET'!E512+'[2]OTCHET'!E516+'[2]OTCHET'!E543</f>
        <v>0</v>
      </c>
      <c r="F87" s="345">
        <f t="shared" si="1"/>
        <v>0</v>
      </c>
      <c r="G87" s="346">
        <f>+'[2]OTCHET'!G503+'[2]OTCHET'!G512+'[2]OTCHET'!G516+'[2]OTCHET'!G543</f>
        <v>0</v>
      </c>
      <c r="H87" s="347">
        <f>+'[2]OTCHET'!H503+'[2]OTCHET'!H512+'[2]OTCHET'!H516+'[2]OTCHET'!H543</f>
        <v>0</v>
      </c>
      <c r="I87" s="347">
        <f>+'[2]OTCHET'!I503+'[2]OTCHET'!I512+'[2]OTCHET'!I516+'[2]OTCHET'!I543</f>
        <v>0</v>
      </c>
      <c r="J87" s="348">
        <f>+'[2]OTCHET'!J503+'[2]OTCHET'!J512+'[2]OTCHET'!J516+'[2]OTCHET'!J543</f>
        <v>0</v>
      </c>
      <c r="K87" s="364"/>
      <c r="L87" s="364"/>
      <c r="M87" s="364"/>
      <c r="N87" s="183"/>
      <c r="O87" s="350" t="s">
        <v>145</v>
      </c>
      <c r="P87" s="442"/>
      <c r="Q87" s="435"/>
      <c r="R87" s="436"/>
      <c r="S87" s="436"/>
      <c r="T87" s="436"/>
      <c r="U87" s="436"/>
      <c r="V87" s="436"/>
      <c r="W87" s="436"/>
      <c r="X87" s="437"/>
      <c r="Y87" s="436"/>
      <c r="Z87" s="436"/>
    </row>
    <row r="88" spans="1:26" ht="15.75">
      <c r="A88" s="441">
        <v>300</v>
      </c>
      <c r="B88" s="365" t="s">
        <v>146</v>
      </c>
      <c r="C88" s="365" t="s">
        <v>147</v>
      </c>
      <c r="D88" s="367"/>
      <c r="E88" s="359">
        <f>+'[2]OTCHET'!E521+'[2]OTCHET'!E524+'[2]OTCHET'!E544</f>
        <v>0</v>
      </c>
      <c r="F88" s="359">
        <f t="shared" si="1"/>
        <v>2500</v>
      </c>
      <c r="G88" s="360">
        <f>+'[2]OTCHET'!G521+'[2]OTCHET'!G524+'[2]OTCHET'!G544</f>
        <v>2500</v>
      </c>
      <c r="H88" s="361">
        <f>+'[2]OTCHET'!H521+'[2]OTCHET'!H524+'[2]OTCHET'!H544</f>
        <v>0</v>
      </c>
      <c r="I88" s="361">
        <f>+'[2]OTCHET'!I521+'[2]OTCHET'!I524+'[2]OTCHET'!I544</f>
        <v>0</v>
      </c>
      <c r="J88" s="362">
        <f>+'[2]OTCHET'!J521+'[2]OTCHET'!J524+'[2]OTCHET'!J544</f>
        <v>0</v>
      </c>
      <c r="K88" s="364"/>
      <c r="L88" s="364"/>
      <c r="M88" s="364"/>
      <c r="N88" s="183"/>
      <c r="O88" s="363" t="s">
        <v>147</v>
      </c>
      <c r="P88" s="442"/>
      <c r="Q88" s="435"/>
      <c r="R88" s="436"/>
      <c r="S88" s="436"/>
      <c r="T88" s="436"/>
      <c r="U88" s="436"/>
      <c r="V88" s="436"/>
      <c r="W88" s="436"/>
      <c r="X88" s="437"/>
      <c r="Y88" s="436"/>
      <c r="Z88" s="436"/>
    </row>
    <row r="89" spans="1:26" ht="15.75">
      <c r="A89" s="441">
        <v>310</v>
      </c>
      <c r="B89" s="230" t="s">
        <v>148</v>
      </c>
      <c r="C89" s="231" t="s">
        <v>149</v>
      </c>
      <c r="D89" s="368"/>
      <c r="E89" s="280">
        <f>'[2]OTCHET'!E531</f>
        <v>0</v>
      </c>
      <c r="F89" s="280">
        <f aca="true" t="shared" si="12" ref="F89:F96">+G89+H89+I89+J89</f>
        <v>0</v>
      </c>
      <c r="G89" s="281">
        <f>'[2]OTCHET'!G531</f>
        <v>0</v>
      </c>
      <c r="H89" s="282">
        <f>'[2]OTCHET'!H531</f>
        <v>0</v>
      </c>
      <c r="I89" s="282">
        <f>'[2]OTCHET'!I531</f>
        <v>0</v>
      </c>
      <c r="J89" s="283">
        <f>'[2]OTCHET'!J531</f>
        <v>0</v>
      </c>
      <c r="K89" s="364"/>
      <c r="L89" s="364"/>
      <c r="M89" s="364"/>
      <c r="N89" s="183"/>
      <c r="O89" s="284" t="s">
        <v>149</v>
      </c>
      <c r="P89" s="442"/>
      <c r="Q89" s="435"/>
      <c r="R89" s="436"/>
      <c r="S89" s="436"/>
      <c r="T89" s="436"/>
      <c r="U89" s="436"/>
      <c r="V89" s="436"/>
      <c r="W89" s="436"/>
      <c r="X89" s="437"/>
      <c r="Y89" s="436"/>
      <c r="Z89" s="436"/>
    </row>
    <row r="90" spans="1:26" ht="15.75">
      <c r="A90" s="441">
        <v>320</v>
      </c>
      <c r="B90" s="245" t="s">
        <v>150</v>
      </c>
      <c r="C90" s="244" t="s">
        <v>151</v>
      </c>
      <c r="D90" s="245"/>
      <c r="E90" s="285">
        <f>+'[2]OTCHET'!E567+'[2]OTCHET'!E568+'[2]OTCHET'!E569+'[2]OTCHET'!E570+'[2]OTCHET'!E571+'[2]OTCHET'!E572</f>
        <v>0</v>
      </c>
      <c r="F90" s="285">
        <f t="shared" si="12"/>
        <v>0</v>
      </c>
      <c r="G90" s="286">
        <f>+'[2]OTCHET'!G567+'[2]OTCHET'!G568+'[2]OTCHET'!G569+'[2]OTCHET'!G570+'[2]OTCHET'!G571+'[2]OTCHET'!G572</f>
        <v>0</v>
      </c>
      <c r="H90" s="287">
        <f>+'[2]OTCHET'!H567+'[2]OTCHET'!H568+'[2]OTCHET'!H569+'[2]OTCHET'!H570+'[2]OTCHET'!H571+'[2]OTCHET'!H572</f>
        <v>0</v>
      </c>
      <c r="I90" s="287">
        <f>+'[2]OTCHET'!I567+'[2]OTCHET'!I568+'[2]OTCHET'!I569+'[2]OTCHET'!I570+'[2]OTCHET'!I571+'[2]OTCHET'!I572</f>
        <v>0</v>
      </c>
      <c r="J90" s="288">
        <f>+'[2]OTCHET'!J567+'[2]OTCHET'!J568+'[2]OTCHET'!J569+'[2]OTCHET'!J570+'[2]OTCHET'!J571+'[2]OTCHET'!J572</f>
        <v>0</v>
      </c>
      <c r="K90" s="364"/>
      <c r="L90" s="364"/>
      <c r="M90" s="364"/>
      <c r="N90" s="183"/>
      <c r="O90" s="289" t="s">
        <v>151</v>
      </c>
      <c r="P90" s="442"/>
      <c r="Q90" s="435"/>
      <c r="R90" s="436"/>
      <c r="S90" s="436"/>
      <c r="T90" s="436"/>
      <c r="U90" s="436"/>
      <c r="V90" s="436"/>
      <c r="W90" s="436"/>
      <c r="X90" s="437"/>
      <c r="Y90" s="436"/>
      <c r="Z90" s="436"/>
    </row>
    <row r="91" spans="1:26" ht="15.75">
      <c r="A91" s="441">
        <v>330</v>
      </c>
      <c r="B91" s="369" t="s">
        <v>152</v>
      </c>
      <c r="C91" s="369" t="s">
        <v>153</v>
      </c>
      <c r="D91" s="369"/>
      <c r="E91" s="155">
        <f>+'[2]OTCHET'!E573+'[2]OTCHET'!E574+'[2]OTCHET'!E575+'[2]OTCHET'!E576+'[2]OTCHET'!E577+'[2]OTCHET'!E578+'[2]OTCHET'!E579</f>
        <v>0</v>
      </c>
      <c r="F91" s="155">
        <f t="shared" si="12"/>
        <v>0</v>
      </c>
      <c r="G91" s="156">
        <f>+'[2]OTCHET'!G573+'[2]OTCHET'!G574+'[2]OTCHET'!G575+'[2]OTCHET'!G576+'[2]OTCHET'!G577+'[2]OTCHET'!G578+'[2]OTCHET'!G579</f>
        <v>0</v>
      </c>
      <c r="H91" s="157">
        <f>+'[2]OTCHET'!H573+'[2]OTCHET'!H574+'[2]OTCHET'!H575+'[2]OTCHET'!H576+'[2]OTCHET'!H577+'[2]OTCHET'!H578+'[2]OTCHET'!H579</f>
        <v>0</v>
      </c>
      <c r="I91" s="157">
        <f>+'[2]OTCHET'!I573+'[2]OTCHET'!I574+'[2]OTCHET'!I575+'[2]OTCHET'!I576+'[2]OTCHET'!I577+'[2]OTCHET'!I578+'[2]OTCHET'!I579</f>
        <v>0</v>
      </c>
      <c r="J91" s="158">
        <f>+'[2]OTCHET'!J573+'[2]OTCHET'!J574+'[2]OTCHET'!J575+'[2]OTCHET'!J576+'[2]OTCHET'!J577+'[2]OTCHET'!J578+'[2]OTCHET'!J579</f>
        <v>0</v>
      </c>
      <c r="K91" s="370"/>
      <c r="L91" s="370"/>
      <c r="M91" s="370"/>
      <c r="N91" s="183"/>
      <c r="O91" s="159" t="s">
        <v>153</v>
      </c>
      <c r="P91" s="442"/>
      <c r="Q91" s="435"/>
      <c r="R91" s="436"/>
      <c r="S91" s="436"/>
      <c r="T91" s="436"/>
      <c r="U91" s="436"/>
      <c r="V91" s="436"/>
      <c r="W91" s="436"/>
      <c r="X91" s="437"/>
      <c r="Y91" s="436"/>
      <c r="Z91" s="436"/>
    </row>
    <row r="92" spans="1:26" ht="15.75">
      <c r="A92" s="441">
        <v>335</v>
      </c>
      <c r="B92" s="244" t="s">
        <v>154</v>
      </c>
      <c r="C92" s="244" t="s">
        <v>155</v>
      </c>
      <c r="D92" s="369"/>
      <c r="E92" s="155">
        <f>+'[2]OTCHET'!E580</f>
        <v>0</v>
      </c>
      <c r="F92" s="155">
        <f t="shared" si="12"/>
        <v>0</v>
      </c>
      <c r="G92" s="156">
        <f>+'[2]OTCHET'!G580</f>
        <v>0</v>
      </c>
      <c r="H92" s="157">
        <f>+'[2]OTCHET'!H580</f>
        <v>0</v>
      </c>
      <c r="I92" s="157">
        <f>+'[2]OTCHET'!I580</f>
        <v>0</v>
      </c>
      <c r="J92" s="158">
        <f>+'[2]OTCHET'!J580</f>
        <v>0</v>
      </c>
      <c r="K92" s="370"/>
      <c r="L92" s="370"/>
      <c r="M92" s="370"/>
      <c r="N92" s="183"/>
      <c r="O92" s="159" t="s">
        <v>155</v>
      </c>
      <c r="P92" s="442"/>
      <c r="Q92" s="435"/>
      <c r="R92" s="436"/>
      <c r="S92" s="436"/>
      <c r="T92" s="436"/>
      <c r="U92" s="436"/>
      <c r="V92" s="436"/>
      <c r="W92" s="436"/>
      <c r="X92" s="437"/>
      <c r="Y92" s="436"/>
      <c r="Z92" s="436"/>
    </row>
    <row r="93" spans="1:26" ht="15.75">
      <c r="A93" s="441">
        <v>340</v>
      </c>
      <c r="B93" s="244" t="s">
        <v>156</v>
      </c>
      <c r="C93" s="244" t="s">
        <v>157</v>
      </c>
      <c r="D93" s="244"/>
      <c r="E93" s="155">
        <f>+'[2]OTCHET'!E587+'[2]OTCHET'!E588</f>
        <v>0</v>
      </c>
      <c r="F93" s="155">
        <f t="shared" si="12"/>
        <v>4500</v>
      </c>
      <c r="G93" s="156">
        <f>+'[2]OTCHET'!G587+'[2]OTCHET'!G588</f>
        <v>4500</v>
      </c>
      <c r="H93" s="157">
        <f>+'[2]OTCHET'!H587+'[2]OTCHET'!H588</f>
        <v>0</v>
      </c>
      <c r="I93" s="157">
        <f>+'[2]OTCHET'!I587+'[2]OTCHET'!I588</f>
        <v>0</v>
      </c>
      <c r="J93" s="158">
        <f>+'[2]OTCHET'!J587+'[2]OTCHET'!J588</f>
        <v>0</v>
      </c>
      <c r="K93" s="370"/>
      <c r="L93" s="370"/>
      <c r="M93" s="370"/>
      <c r="N93" s="183"/>
      <c r="O93" s="159" t="s">
        <v>157</v>
      </c>
      <c r="P93" s="442"/>
      <c r="Q93" s="435"/>
      <c r="R93" s="436"/>
      <c r="S93" s="436"/>
      <c r="T93" s="436"/>
      <c r="U93" s="436"/>
      <c r="V93" s="436"/>
      <c r="W93" s="436"/>
      <c r="X93" s="437"/>
      <c r="Y93" s="436"/>
      <c r="Z93" s="436"/>
    </row>
    <row r="94" spans="1:26" ht="15.75">
      <c r="A94" s="441">
        <v>345</v>
      </c>
      <c r="B94" s="244" t="s">
        <v>158</v>
      </c>
      <c r="C94" s="369" t="s">
        <v>159</v>
      </c>
      <c r="D94" s="244"/>
      <c r="E94" s="155">
        <f>+'[2]OTCHET'!E589+'[2]OTCHET'!E590</f>
        <v>0</v>
      </c>
      <c r="F94" s="155">
        <f t="shared" si="12"/>
        <v>-7000</v>
      </c>
      <c r="G94" s="156">
        <f>+'[2]OTCHET'!G589+'[2]OTCHET'!G590</f>
        <v>-7000</v>
      </c>
      <c r="H94" s="157">
        <f>+'[2]OTCHET'!H589+'[2]OTCHET'!H590</f>
        <v>0</v>
      </c>
      <c r="I94" s="157">
        <f>+'[2]OTCHET'!I589+'[2]OTCHET'!I590</f>
        <v>0</v>
      </c>
      <c r="J94" s="158">
        <f>+'[2]OTCHET'!J589+'[2]OTCHET'!J590</f>
        <v>0</v>
      </c>
      <c r="K94" s="370"/>
      <c r="L94" s="370"/>
      <c r="M94" s="370"/>
      <c r="N94" s="183"/>
      <c r="O94" s="159" t="s">
        <v>159</v>
      </c>
      <c r="P94" s="442"/>
      <c r="Q94" s="435"/>
      <c r="R94" s="436"/>
      <c r="S94" s="436"/>
      <c r="T94" s="436"/>
      <c r="U94" s="436"/>
      <c r="V94" s="436"/>
      <c r="W94" s="436"/>
      <c r="X94" s="437"/>
      <c r="Y94" s="436"/>
      <c r="Z94" s="436"/>
    </row>
    <row r="95" spans="1:26" ht="15.75">
      <c r="A95" s="441">
        <v>350</v>
      </c>
      <c r="B95" s="106" t="s">
        <v>160</v>
      </c>
      <c r="C95" s="106" t="s">
        <v>161</v>
      </c>
      <c r="D95" s="106"/>
      <c r="E95" s="107">
        <f>'[2]OTCHET'!E591</f>
        <v>0</v>
      </c>
      <c r="F95" s="107">
        <f t="shared" si="12"/>
        <v>0</v>
      </c>
      <c r="G95" s="108">
        <f>'[2]OTCHET'!G591</f>
        <v>0</v>
      </c>
      <c r="H95" s="109">
        <f>'[2]OTCHET'!H591</f>
        <v>0</v>
      </c>
      <c r="I95" s="109">
        <f>'[2]OTCHET'!I591</f>
        <v>0</v>
      </c>
      <c r="J95" s="110">
        <f>'[2]OTCHET'!J591</f>
        <v>0</v>
      </c>
      <c r="K95" s="370"/>
      <c r="L95" s="370"/>
      <c r="M95" s="370"/>
      <c r="N95" s="183"/>
      <c r="O95" s="112" t="s">
        <v>161</v>
      </c>
      <c r="P95" s="442"/>
      <c r="Q95" s="435"/>
      <c r="R95" s="436"/>
      <c r="S95" s="436"/>
      <c r="T95" s="436"/>
      <c r="U95" s="436"/>
      <c r="V95" s="436"/>
      <c r="W95" s="436"/>
      <c r="X95" s="437"/>
      <c r="Y95" s="436"/>
      <c r="Z95" s="436"/>
    </row>
    <row r="96" spans="1:26" ht="16.5" thickBot="1">
      <c r="A96" s="443">
        <v>355</v>
      </c>
      <c r="B96" s="371" t="s">
        <v>162</v>
      </c>
      <c r="C96" s="371" t="s">
        <v>163</v>
      </c>
      <c r="D96" s="371"/>
      <c r="E96" s="372">
        <f>+'[2]OTCHET'!E594</f>
        <v>0</v>
      </c>
      <c r="F96" s="372">
        <f t="shared" si="12"/>
        <v>0</v>
      </c>
      <c r="G96" s="373">
        <f>+'[2]OTCHET'!G594</f>
        <v>0</v>
      </c>
      <c r="H96" s="374">
        <f>+'[2]OTCHET'!H594</f>
        <v>0</v>
      </c>
      <c r="I96" s="374">
        <f>+'[2]OTCHET'!I594</f>
        <v>0</v>
      </c>
      <c r="J96" s="375">
        <f>+'[2]OTCHET'!J594</f>
        <v>0</v>
      </c>
      <c r="K96" s="376"/>
      <c r="L96" s="376"/>
      <c r="M96" s="376"/>
      <c r="N96" s="183"/>
      <c r="O96" s="377" t="s">
        <v>163</v>
      </c>
      <c r="P96" s="444"/>
      <c r="Q96" s="435"/>
      <c r="R96" s="436"/>
      <c r="S96" s="436"/>
      <c r="T96" s="436"/>
      <c r="U96" s="436"/>
      <c r="V96" s="436"/>
      <c r="W96" s="436"/>
      <c r="X96" s="437"/>
      <c r="Y96" s="436"/>
      <c r="Z96" s="436"/>
    </row>
    <row r="97" spans="2:26" ht="16.5" hidden="1" thickBot="1">
      <c r="B97" s="378" t="s">
        <v>164</v>
      </c>
      <c r="C97" s="378"/>
      <c r="D97" s="378"/>
      <c r="E97" s="379"/>
      <c r="F97" s="379"/>
      <c r="G97" s="379"/>
      <c r="H97" s="379"/>
      <c r="I97" s="379"/>
      <c r="J97" s="379"/>
      <c r="K97" s="95"/>
      <c r="L97" s="95"/>
      <c r="M97" s="95"/>
      <c r="N97" s="380"/>
      <c r="O97" s="378"/>
      <c r="P97" s="434"/>
      <c r="Q97" s="435"/>
      <c r="R97" s="436"/>
      <c r="S97" s="436"/>
      <c r="T97" s="436"/>
      <c r="U97" s="436"/>
      <c r="V97" s="436"/>
      <c r="W97" s="436"/>
      <c r="X97" s="437"/>
      <c r="Y97" s="436"/>
      <c r="Z97" s="436"/>
    </row>
    <row r="98" spans="2:26" ht="16.5" hidden="1" thickBot="1">
      <c r="B98" s="378" t="s">
        <v>165</v>
      </c>
      <c r="C98" s="378"/>
      <c r="D98" s="378"/>
      <c r="E98" s="379"/>
      <c r="F98" s="379"/>
      <c r="G98" s="379"/>
      <c r="H98" s="379"/>
      <c r="I98" s="379"/>
      <c r="J98" s="379"/>
      <c r="K98" s="95"/>
      <c r="L98" s="95"/>
      <c r="M98" s="95"/>
      <c r="N98" s="380"/>
      <c r="O98" s="378"/>
      <c r="P98" s="434"/>
      <c r="Q98" s="435"/>
      <c r="R98" s="436"/>
      <c r="S98" s="436"/>
      <c r="T98" s="436"/>
      <c r="U98" s="436"/>
      <c r="V98" s="436"/>
      <c r="W98" s="436"/>
      <c r="X98" s="437"/>
      <c r="Y98" s="436"/>
      <c r="Z98" s="436"/>
    </row>
    <row r="99" spans="2:26" ht="16.5" hidden="1" thickBot="1">
      <c r="B99" s="378" t="s">
        <v>166</v>
      </c>
      <c r="C99" s="378"/>
      <c r="D99" s="378"/>
      <c r="E99" s="379"/>
      <c r="F99" s="379"/>
      <c r="G99" s="379"/>
      <c r="H99" s="379"/>
      <c r="I99" s="379"/>
      <c r="J99" s="381"/>
      <c r="K99" s="382"/>
      <c r="L99" s="382"/>
      <c r="M99" s="382"/>
      <c r="N99" s="380"/>
      <c r="O99" s="378"/>
      <c r="P99" s="434"/>
      <c r="Q99" s="435"/>
      <c r="R99" s="436"/>
      <c r="S99" s="436"/>
      <c r="T99" s="436"/>
      <c r="U99" s="436"/>
      <c r="V99" s="436"/>
      <c r="W99" s="436"/>
      <c r="X99" s="437"/>
      <c r="Y99" s="436"/>
      <c r="Z99" s="436"/>
    </row>
    <row r="100" spans="2:26" ht="16.5" hidden="1" thickBot="1">
      <c r="B100" s="383" t="s">
        <v>167</v>
      </c>
      <c r="C100" s="384"/>
      <c r="D100" s="384"/>
      <c r="E100" s="379"/>
      <c r="F100" s="379"/>
      <c r="G100" s="379"/>
      <c r="H100" s="379"/>
      <c r="I100" s="379"/>
      <c r="J100" s="381"/>
      <c r="K100" s="382"/>
      <c r="L100" s="382"/>
      <c r="M100" s="382"/>
      <c r="N100" s="380"/>
      <c r="O100" s="384"/>
      <c r="P100" s="434"/>
      <c r="Q100" s="435"/>
      <c r="R100" s="436"/>
      <c r="S100" s="436"/>
      <c r="T100" s="436"/>
      <c r="U100" s="436"/>
      <c r="V100" s="436"/>
      <c r="W100" s="436"/>
      <c r="X100" s="437"/>
      <c r="Y100" s="436"/>
      <c r="Z100" s="436"/>
    </row>
    <row r="101" spans="2:26" ht="16.5" hidden="1" thickBot="1">
      <c r="B101" s="383"/>
      <c r="C101" s="383"/>
      <c r="D101" s="383"/>
      <c r="E101" s="385"/>
      <c r="F101" s="385"/>
      <c r="G101" s="385"/>
      <c r="H101" s="385"/>
      <c r="I101" s="385"/>
      <c r="J101" s="385"/>
      <c r="K101" s="386"/>
      <c r="L101" s="386"/>
      <c r="M101" s="386"/>
      <c r="N101" s="207"/>
      <c r="O101" s="383"/>
      <c r="P101" s="432"/>
      <c r="Q101" s="435"/>
      <c r="R101" s="436"/>
      <c r="S101" s="436"/>
      <c r="T101" s="436"/>
      <c r="U101" s="436"/>
      <c r="V101" s="436"/>
      <c r="W101" s="436"/>
      <c r="X101" s="437"/>
      <c r="Y101" s="436"/>
      <c r="Z101" s="436"/>
    </row>
    <row r="102" spans="2:26" ht="16.5" hidden="1" thickBot="1">
      <c r="B102" s="384" t="s">
        <v>168</v>
      </c>
      <c r="C102" s="384"/>
      <c r="D102" s="384"/>
      <c r="E102" s="385"/>
      <c r="F102" s="385"/>
      <c r="G102" s="385"/>
      <c r="H102" s="385"/>
      <c r="I102" s="385"/>
      <c r="J102" s="385"/>
      <c r="K102" s="387"/>
      <c r="L102" s="387"/>
      <c r="M102" s="387"/>
      <c r="N102" s="207"/>
      <c r="O102" s="384"/>
      <c r="P102" s="432"/>
      <c r="Q102" s="435"/>
      <c r="R102" s="436"/>
      <c r="S102" s="436"/>
      <c r="T102" s="436"/>
      <c r="U102" s="436"/>
      <c r="V102" s="436"/>
      <c r="W102" s="436"/>
      <c r="X102" s="437"/>
      <c r="Y102" s="436"/>
      <c r="Z102" s="436"/>
    </row>
    <row r="103" spans="2:26" ht="16.5" hidden="1" thickBot="1">
      <c r="B103" s="378" t="s">
        <v>166</v>
      </c>
      <c r="C103" s="378"/>
      <c r="D103" s="378"/>
      <c r="E103" s="385"/>
      <c r="F103" s="388"/>
      <c r="G103" s="388"/>
      <c r="H103" s="388"/>
      <c r="I103" s="385"/>
      <c r="J103" s="385"/>
      <c r="K103" s="386"/>
      <c r="L103" s="386"/>
      <c r="M103" s="386"/>
      <c r="N103" s="207"/>
      <c r="O103" s="378"/>
      <c r="P103" s="432"/>
      <c r="Q103" s="435"/>
      <c r="R103" s="436"/>
      <c r="S103" s="436"/>
      <c r="T103" s="436"/>
      <c r="U103" s="436"/>
      <c r="V103" s="436"/>
      <c r="W103" s="436"/>
      <c r="X103" s="437"/>
      <c r="Y103" s="436"/>
      <c r="Z103" s="436"/>
    </row>
    <row r="104" spans="2:26" ht="16.5" hidden="1" thickBot="1">
      <c r="B104" s="389" t="s">
        <v>167</v>
      </c>
      <c r="C104" s="383"/>
      <c r="D104" s="383"/>
      <c r="E104" s="385"/>
      <c r="F104" s="388"/>
      <c r="G104" s="388"/>
      <c r="H104" s="388"/>
      <c r="I104" s="385"/>
      <c r="J104" s="385"/>
      <c r="K104" s="386"/>
      <c r="L104" s="386"/>
      <c r="M104" s="387"/>
      <c r="N104" s="390"/>
      <c r="O104" s="383"/>
      <c r="P104" s="432"/>
      <c r="Q104" s="435"/>
      <c r="R104" s="436"/>
      <c r="S104" s="436"/>
      <c r="T104" s="436"/>
      <c r="U104" s="436"/>
      <c r="V104" s="436"/>
      <c r="W104" s="436"/>
      <c r="X104" s="437"/>
      <c r="Y104" s="436"/>
      <c r="Z104" s="436"/>
    </row>
    <row r="105" spans="2:26" ht="15.75">
      <c r="B105" s="391">
        <f>+IF(+SUM(E$65:J$65)=0,0,"Контрола: дефицит/излишък = финансиране с обратен знак (V. + VІ. = 0)")</f>
        <v>0</v>
      </c>
      <c r="C105" s="392"/>
      <c r="D105" s="392"/>
      <c r="E105" s="393">
        <f aca="true" t="shared" si="13" ref="E105:J105">+E$64+E$66</f>
        <v>0</v>
      </c>
      <c r="F105" s="393">
        <f t="shared" si="13"/>
        <v>0</v>
      </c>
      <c r="G105" s="394">
        <f t="shared" si="13"/>
        <v>0</v>
      </c>
      <c r="H105" s="394">
        <f t="shared" si="13"/>
        <v>0</v>
      </c>
      <c r="I105" s="394">
        <f t="shared" si="13"/>
        <v>0</v>
      </c>
      <c r="J105" s="394">
        <f t="shared" si="13"/>
        <v>0</v>
      </c>
      <c r="K105" s="395"/>
      <c r="L105" s="395"/>
      <c r="M105" s="395"/>
      <c r="N105" s="390"/>
      <c r="O105" s="396"/>
      <c r="P105" s="432"/>
      <c r="Q105" s="435"/>
      <c r="R105" s="436"/>
      <c r="S105" s="436"/>
      <c r="T105" s="436"/>
      <c r="U105" s="436"/>
      <c r="V105" s="436"/>
      <c r="W105" s="436"/>
      <c r="X105" s="437"/>
      <c r="Y105" s="436"/>
      <c r="Z105" s="436"/>
    </row>
    <row r="106" spans="2:26" ht="15.75">
      <c r="B106" s="396"/>
      <c r="C106" s="396"/>
      <c r="D106" s="396"/>
      <c r="E106" s="397"/>
      <c r="F106" s="398"/>
      <c r="G106" s="399"/>
      <c r="H106" s="2"/>
      <c r="I106" s="2"/>
      <c r="K106" s="395"/>
      <c r="L106" s="395"/>
      <c r="M106" s="395"/>
      <c r="N106" s="390"/>
      <c r="O106" s="396"/>
      <c r="P106" s="432"/>
      <c r="Q106" s="433"/>
      <c r="R106" s="436"/>
      <c r="S106" s="436"/>
      <c r="T106" s="436"/>
      <c r="U106" s="436"/>
      <c r="V106" s="436"/>
      <c r="W106" s="436"/>
      <c r="X106" s="437"/>
      <c r="Y106" s="436"/>
      <c r="Z106" s="436"/>
    </row>
    <row r="107" spans="2:26" ht="19.5" customHeight="1">
      <c r="B107" s="400"/>
      <c r="C107" s="396"/>
      <c r="D107" s="396"/>
      <c r="E107" s="401"/>
      <c r="F107" s="13"/>
      <c r="G107" s="402"/>
      <c r="H107" s="402">
        <f>+'[2]OTCHET'!F605</f>
        <v>0</v>
      </c>
      <c r="I107" s="403"/>
      <c r="J107" s="404">
        <f>+'[2]OTCHET'!B605</f>
        <v>45291</v>
      </c>
      <c r="K107" s="395"/>
      <c r="L107" s="395"/>
      <c r="M107" s="395"/>
      <c r="N107" s="390"/>
      <c r="O107" s="396"/>
      <c r="P107" s="432"/>
      <c r="Q107" s="433"/>
      <c r="R107" s="436"/>
      <c r="S107" s="436"/>
      <c r="T107" s="436"/>
      <c r="U107" s="436"/>
      <c r="V107" s="436"/>
      <c r="W107" s="436"/>
      <c r="X107" s="437"/>
      <c r="Y107" s="436"/>
      <c r="Z107" s="436"/>
    </row>
    <row r="108" spans="2:26" ht="15.75">
      <c r="B108" s="405" t="s">
        <v>169</v>
      </c>
      <c r="C108" s="406"/>
      <c r="D108" s="406"/>
      <c r="E108" s="407"/>
      <c r="F108" s="407"/>
      <c r="G108" s="456" t="s">
        <v>170</v>
      </c>
      <c r="H108" s="456"/>
      <c r="I108" s="408"/>
      <c r="J108" s="409" t="s">
        <v>171</v>
      </c>
      <c r="K108" s="395"/>
      <c r="L108" s="395"/>
      <c r="M108" s="395"/>
      <c r="N108" s="390"/>
      <c r="O108" s="396"/>
      <c r="P108" s="432"/>
      <c r="Q108" s="433"/>
      <c r="R108" s="436"/>
      <c r="S108" s="436"/>
      <c r="T108" s="436"/>
      <c r="U108" s="436"/>
      <c r="V108" s="436"/>
      <c r="W108" s="436"/>
      <c r="X108" s="437"/>
      <c r="Y108" s="436"/>
      <c r="Z108" s="436"/>
    </row>
    <row r="109" spans="2:26" ht="17.25" customHeight="1">
      <c r="B109" s="410" t="s">
        <v>172</v>
      </c>
      <c r="C109" s="5"/>
      <c r="D109" s="5"/>
      <c r="E109" s="411"/>
      <c r="F109" s="412"/>
      <c r="G109" s="2"/>
      <c r="H109" s="2"/>
      <c r="I109" s="2"/>
      <c r="J109" s="2"/>
      <c r="K109" s="395"/>
      <c r="L109" s="395"/>
      <c r="M109" s="395"/>
      <c r="N109" s="390"/>
      <c r="O109" s="396"/>
      <c r="P109" s="432"/>
      <c r="Q109" s="433"/>
      <c r="R109" s="436"/>
      <c r="S109" s="436"/>
      <c r="T109" s="436"/>
      <c r="U109" s="436"/>
      <c r="V109" s="436"/>
      <c r="W109" s="436"/>
      <c r="X109" s="437"/>
      <c r="Y109" s="436"/>
      <c r="Z109" s="436"/>
    </row>
    <row r="110" spans="2:26" ht="17.25" customHeight="1">
      <c r="B110" s="403"/>
      <c r="C110" s="413"/>
      <c r="D110" s="396"/>
      <c r="E110" s="447"/>
      <c r="F110" s="447"/>
      <c r="G110" s="2"/>
      <c r="H110" s="2"/>
      <c r="I110" s="2"/>
      <c r="J110" s="2"/>
      <c r="K110" s="395"/>
      <c r="L110" s="395"/>
      <c r="M110" s="395"/>
      <c r="N110" s="390"/>
      <c r="O110" s="396"/>
      <c r="P110" s="432"/>
      <c r="Q110" s="433"/>
      <c r="R110" s="436"/>
      <c r="S110" s="436"/>
      <c r="T110" s="436"/>
      <c r="U110" s="436"/>
      <c r="V110" s="436"/>
      <c r="W110" s="436"/>
      <c r="X110" s="437"/>
      <c r="Y110" s="436"/>
      <c r="Z110" s="436"/>
    </row>
    <row r="111" spans="2:26" ht="19.5" customHeight="1">
      <c r="B111" s="5"/>
      <c r="E111" s="2"/>
      <c r="F111" s="2"/>
      <c r="G111" s="2"/>
      <c r="H111" s="2"/>
      <c r="I111" s="2"/>
      <c r="J111" s="2"/>
      <c r="K111" s="395"/>
      <c r="L111" s="395"/>
      <c r="M111" s="395"/>
      <c r="N111" s="390"/>
      <c r="O111" s="413"/>
      <c r="P111" s="432"/>
      <c r="Q111" s="433"/>
      <c r="R111" s="436"/>
      <c r="S111" s="436"/>
      <c r="T111" s="436"/>
      <c r="U111" s="436"/>
      <c r="V111" s="436"/>
      <c r="W111" s="436"/>
      <c r="X111" s="437"/>
      <c r="Y111" s="436"/>
      <c r="Z111" s="436"/>
    </row>
    <row r="112" spans="5:26" ht="15.75" customHeight="1">
      <c r="E112" s="2"/>
      <c r="F112" s="2"/>
      <c r="G112" s="2"/>
      <c r="H112" s="2"/>
      <c r="I112" s="2"/>
      <c r="J112" s="2"/>
      <c r="K112" s="395"/>
      <c r="L112" s="395"/>
      <c r="M112" s="395"/>
      <c r="N112" s="390"/>
      <c r="O112" s="396"/>
      <c r="P112" s="432"/>
      <c r="Q112" s="433"/>
      <c r="R112" s="436"/>
      <c r="S112" s="436"/>
      <c r="T112" s="436"/>
      <c r="U112" s="436"/>
      <c r="V112" s="436"/>
      <c r="W112" s="436"/>
      <c r="X112" s="437"/>
      <c r="Y112" s="436"/>
      <c r="Z112" s="436"/>
    </row>
    <row r="113" spans="2:26" ht="15.75">
      <c r="B113" s="415" t="s">
        <v>173</v>
      </c>
      <c r="C113" s="396"/>
      <c r="D113" s="396"/>
      <c r="E113" s="412"/>
      <c r="F113" s="412"/>
      <c r="G113" s="2"/>
      <c r="H113" s="415" t="s">
        <v>174</v>
      </c>
      <c r="I113" s="416"/>
      <c r="J113" s="417"/>
      <c r="K113" s="395"/>
      <c r="L113" s="395"/>
      <c r="M113" s="395"/>
      <c r="N113" s="390"/>
      <c r="O113" s="418"/>
      <c r="P113" s="432"/>
      <c r="Q113" s="433"/>
      <c r="R113" s="436"/>
      <c r="S113" s="436"/>
      <c r="T113" s="436"/>
      <c r="U113" s="436"/>
      <c r="V113" s="436"/>
      <c r="W113" s="436"/>
      <c r="X113" s="437"/>
      <c r="Y113" s="436"/>
      <c r="Z113" s="436"/>
    </row>
    <row r="114" spans="5:26" ht="18" customHeight="1">
      <c r="E114" s="447"/>
      <c r="F114" s="447"/>
      <c r="G114" s="419"/>
      <c r="H114" s="2"/>
      <c r="I114" s="447"/>
      <c r="J114" s="447"/>
      <c r="K114" s="395"/>
      <c r="L114" s="395"/>
      <c r="M114" s="395"/>
      <c r="N114" s="390"/>
      <c r="O114" s="420"/>
      <c r="P114" s="432"/>
      <c r="Q114" s="433"/>
      <c r="R114" s="436"/>
      <c r="S114" s="436"/>
      <c r="T114" s="436"/>
      <c r="U114" s="436"/>
      <c r="V114" s="436"/>
      <c r="W114" s="436"/>
      <c r="X114" s="437"/>
      <c r="Y114" s="436"/>
      <c r="Z114" s="436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42" operator="notEqual" stopIfTrue="1">
      <formula>0</formula>
    </cfRule>
  </conditionalFormatting>
  <conditionalFormatting sqref="E105:J105">
    <cfRule type="cellIs" priority="20" dxfId="42" operator="notEqual" stopIfTrue="1">
      <formula>0</formula>
    </cfRule>
  </conditionalFormatting>
  <conditionalFormatting sqref="G107:H107 B107">
    <cfRule type="cellIs" priority="19" dxfId="43" operator="equal" stopIfTrue="1">
      <formula>0</formula>
    </cfRule>
  </conditionalFormatting>
  <conditionalFormatting sqref="I114 E110">
    <cfRule type="cellIs" priority="18" dxfId="44" operator="equal" stopIfTrue="1">
      <formula>0</formula>
    </cfRule>
  </conditionalFormatting>
  <conditionalFormatting sqref="J107">
    <cfRule type="cellIs" priority="17" dxfId="45" operator="equal" stopIfTrue="1">
      <formula>0</formula>
    </cfRule>
  </conditionalFormatting>
  <conditionalFormatting sqref="E114:F114">
    <cfRule type="cellIs" priority="16" dxfId="44" operator="equal" stopIfTrue="1">
      <formula>0</formula>
    </cfRule>
  </conditionalFormatting>
  <conditionalFormatting sqref="F15">
    <cfRule type="cellIs" priority="11" dxfId="46" operator="equal" stopIfTrue="1">
      <formula>"Чужди средства"</formula>
    </cfRule>
    <cfRule type="cellIs" priority="12" dxfId="47" operator="equal" stopIfTrue="1">
      <formula>"СЕС - ДМП"</formula>
    </cfRule>
    <cfRule type="cellIs" priority="13" dxfId="48" operator="equal" stopIfTrue="1">
      <formula>"СЕС - РА"</formula>
    </cfRule>
    <cfRule type="cellIs" priority="14" dxfId="49" operator="equal" stopIfTrue="1">
      <formula>"СЕС - ДЕС"</formula>
    </cfRule>
    <cfRule type="cellIs" priority="15" dxfId="50" operator="equal" stopIfTrue="1">
      <formula>"СЕС - КСФ"</formula>
    </cfRule>
  </conditionalFormatting>
  <conditionalFormatting sqref="B105">
    <cfRule type="cellIs" priority="10" dxfId="51" operator="notEqual" stopIfTrue="1">
      <formula>0</formula>
    </cfRule>
  </conditionalFormatting>
  <conditionalFormatting sqref="I11:J11">
    <cfRule type="cellIs" priority="6" dxfId="8" operator="between" stopIfTrue="1">
      <formula>1000000000000</formula>
      <formula>9999999999999990</formula>
    </cfRule>
    <cfRule type="cellIs" priority="7" dxfId="7" operator="between" stopIfTrue="1">
      <formula>10000000000</formula>
      <formula>999999999999</formula>
    </cfRule>
    <cfRule type="cellIs" priority="8" dxfId="6" operator="between" stopIfTrue="1">
      <formula>1000000</formula>
      <formula>99999999</formula>
    </cfRule>
    <cfRule type="cellIs" priority="9" dxfId="5" operator="between" stopIfTrue="1">
      <formula>100</formula>
      <formula>9999</formula>
    </cfRule>
  </conditionalFormatting>
  <conditionalFormatting sqref="E15">
    <cfRule type="cellIs" priority="1" dxfId="46" operator="equal" stopIfTrue="1">
      <formula>"Чужди средства"</formula>
    </cfRule>
    <cfRule type="cellIs" priority="2" dxfId="47" operator="equal" stopIfTrue="1">
      <formula>"СЕС - ДМП"</formula>
    </cfRule>
    <cfRule type="cellIs" priority="3" dxfId="48" operator="equal" stopIfTrue="1">
      <formula>"СЕС - РА"</formula>
    </cfRule>
    <cfRule type="cellIs" priority="4" dxfId="49" operator="equal" stopIfTrue="1">
      <formula>"СЕС - ДЕС"</formula>
    </cfRule>
    <cfRule type="cellIs" priority="5" dxfId="50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2024-02-13T14:01:28Z</dcterms:modified>
  <cp:category/>
  <cp:version/>
  <cp:contentType/>
  <cp:contentStatus/>
</cp:coreProperties>
</file>